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updateLinks="never" codeName="ThisWorkbook" defaultThemeVersion="124226"/>
  <mc:AlternateContent xmlns:mc="http://schemas.openxmlformats.org/markup-compatibility/2006">
    <mc:Choice Requires="x15">
      <x15ac:absPath xmlns:x15ac="http://schemas.microsoft.com/office/spreadsheetml/2010/11/ac" url="C:\Users\os110hel\AppData\Local\Microsoft\Windows\INetCache\Content.Outlook\DZLS6DF2\"/>
    </mc:Choice>
  </mc:AlternateContent>
  <xr:revisionPtr revIDLastSave="0" documentId="13_ncr:1_{604B47B7-512A-4BA2-B834-3F42D803C639}" xr6:coauthVersionLast="47" xr6:coauthVersionMax="47" xr10:uidLastSave="{00000000-0000-0000-0000-000000000000}"/>
  <workbookProtection workbookAlgorithmName="SHA-512" workbookHashValue="2ea/sCtarJFLNCxEW2VQXVeDviwY6EqZ83qFP1kf80jP289WYk+EgkKrZQ4n/6BFgHeXq1KAMaVIU43LymN1sg==" workbookSaltValue="s+NiwzQL4djde8jmA41IWg==" workbookSpinCount="100000" lockStructure="1"/>
  <bookViews>
    <workbookView xWindow="-108" yWindow="-108" windowWidth="23256" windowHeight="14016" xr2:uid="{00000000-000D-0000-FFFF-FFFF00000000}"/>
  </bookViews>
  <sheets>
    <sheet name="Toelichting" sheetId="14" r:id="rId1"/>
    <sheet name="Basisgegevens" sheetId="11" r:id="rId2"/>
    <sheet name="Correctie" sheetId="3" r:id="rId3"/>
    <sheet name="Berekening" sheetId="6" state="hidden" r:id="rId4"/>
    <sheet name="Validatie" sheetId="5" state="hidden" r:id="rId5"/>
  </sheets>
  <externalReferences>
    <externalReference r:id="rId6"/>
  </externalReferences>
  <definedNames>
    <definedName name="_xlnm._FilterDatabase" localSheetId="4" hidden="1">Validatie!$A$1:$F$292</definedName>
    <definedName name="_xlnm.Print_Area" localSheetId="0">Toelichting!$A$1:$B$15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3" l="1"/>
  <c r="K34" i="3"/>
  <c r="L34" i="3"/>
  <c r="M34" i="3"/>
  <c r="N34" i="3"/>
  <c r="O34" i="3"/>
  <c r="P34" i="3"/>
  <c r="Q34" i="3"/>
  <c r="R34" i="3"/>
  <c r="S34" i="3"/>
  <c r="T34" i="3"/>
  <c r="U34" i="3"/>
  <c r="V34" i="3"/>
  <c r="W34" i="3"/>
  <c r="X34" i="3"/>
  <c r="Y34" i="3"/>
  <c r="Z34" i="3"/>
  <c r="AA34" i="3"/>
  <c r="AB34" i="3"/>
  <c r="AC34" i="3"/>
  <c r="AD34" i="3"/>
  <c r="AE34" i="3"/>
  <c r="AF34" i="3"/>
  <c r="AG34" i="3"/>
  <c r="AH34" i="3"/>
  <c r="L8" i="6"/>
  <c r="M8" i="6"/>
  <c r="N8" i="6"/>
  <c r="O8" i="6"/>
  <c r="P8" i="6"/>
  <c r="Q8" i="6"/>
  <c r="R8" i="6"/>
  <c r="S8" i="6"/>
  <c r="T8" i="6"/>
  <c r="U8" i="6"/>
  <c r="V8" i="6"/>
  <c r="W8" i="6"/>
  <c r="X8" i="6"/>
  <c r="Y8" i="6"/>
  <c r="Z8" i="6"/>
  <c r="AA8" i="6"/>
  <c r="AB8" i="6"/>
  <c r="AC8" i="6"/>
  <c r="AD8" i="6"/>
  <c r="AE8" i="6"/>
  <c r="AF8" i="6"/>
  <c r="AG8" i="6"/>
  <c r="AH8" i="6"/>
  <c r="AI8" i="6"/>
  <c r="L9" i="6"/>
  <c r="M9" i="6"/>
  <c r="N9" i="6"/>
  <c r="O9" i="6"/>
  <c r="P9" i="6"/>
  <c r="Q9" i="6"/>
  <c r="R9" i="6"/>
  <c r="S9" i="6"/>
  <c r="T9" i="6"/>
  <c r="U9" i="6"/>
  <c r="V9" i="6"/>
  <c r="W9" i="6"/>
  <c r="X9" i="6"/>
  <c r="Y9" i="6"/>
  <c r="Z9" i="6"/>
  <c r="AA9" i="6"/>
  <c r="AB9" i="6"/>
  <c r="AC9" i="6"/>
  <c r="AD9" i="6"/>
  <c r="AE9" i="6"/>
  <c r="AF9" i="6"/>
  <c r="AG9" i="6"/>
  <c r="AH9" i="6"/>
  <c r="AI9" i="6"/>
  <c r="L10" i="6"/>
  <c r="M10" i="6"/>
  <c r="N10" i="6"/>
  <c r="O10" i="6"/>
  <c r="P10" i="6"/>
  <c r="Q10" i="6"/>
  <c r="R10" i="6"/>
  <c r="S10" i="6"/>
  <c r="T10" i="6"/>
  <c r="U10" i="6"/>
  <c r="V10" i="6"/>
  <c r="W10" i="6"/>
  <c r="X10" i="6"/>
  <c r="Y10" i="6"/>
  <c r="Z10" i="6"/>
  <c r="AA10" i="6"/>
  <c r="AB10" i="6"/>
  <c r="AC10" i="6"/>
  <c r="AD10" i="6"/>
  <c r="AE10" i="6"/>
  <c r="AF10" i="6"/>
  <c r="AG10" i="6"/>
  <c r="AH10" i="6"/>
  <c r="AI10" i="6"/>
  <c r="L11" i="6"/>
  <c r="M11" i="6"/>
  <c r="N11" i="6"/>
  <c r="O11" i="6"/>
  <c r="P11" i="6"/>
  <c r="Q11" i="6"/>
  <c r="R11" i="6"/>
  <c r="S11" i="6"/>
  <c r="T11" i="6"/>
  <c r="U11" i="6"/>
  <c r="V11" i="6"/>
  <c r="W11" i="6"/>
  <c r="X11" i="6"/>
  <c r="Y11" i="6"/>
  <c r="Z11" i="6"/>
  <c r="AA11" i="6"/>
  <c r="AB11" i="6"/>
  <c r="AC11" i="6"/>
  <c r="AD11" i="6"/>
  <c r="AE11" i="6"/>
  <c r="AF11" i="6"/>
  <c r="AG11" i="6"/>
  <c r="AH11" i="6"/>
  <c r="AI11" i="6"/>
  <c r="L12" i="6"/>
  <c r="M12" i="6"/>
  <c r="N12" i="6"/>
  <c r="O12" i="6"/>
  <c r="P12" i="6"/>
  <c r="Q12" i="6"/>
  <c r="R12" i="6"/>
  <c r="S12" i="6"/>
  <c r="T12" i="6"/>
  <c r="U12" i="6"/>
  <c r="V12" i="6"/>
  <c r="W12" i="6"/>
  <c r="X12" i="6"/>
  <c r="Y12" i="6"/>
  <c r="Z12" i="6"/>
  <c r="AA12" i="6"/>
  <c r="AB12" i="6"/>
  <c r="AC12" i="6"/>
  <c r="AD12" i="6"/>
  <c r="AE12" i="6"/>
  <c r="AF12" i="6"/>
  <c r="AG12" i="6"/>
  <c r="AH12" i="6"/>
  <c r="AI12" i="6"/>
  <c r="L15" i="6"/>
  <c r="M15" i="6"/>
  <c r="N15" i="6"/>
  <c r="O15" i="6"/>
  <c r="P15" i="6"/>
  <c r="Q15" i="6"/>
  <c r="R15" i="6"/>
  <c r="S15" i="6"/>
  <c r="T15" i="6"/>
  <c r="U15" i="6"/>
  <c r="V15" i="6"/>
  <c r="W15" i="6"/>
  <c r="X15" i="6"/>
  <c r="Y15" i="6"/>
  <c r="Z15" i="6"/>
  <c r="AA15" i="6"/>
  <c r="AB15" i="6"/>
  <c r="AC15" i="6"/>
  <c r="AD15" i="6"/>
  <c r="AE15" i="6"/>
  <c r="AF15" i="6"/>
  <c r="AG15" i="6"/>
  <c r="AH15" i="6"/>
  <c r="AI15" i="6"/>
  <c r="L16" i="6"/>
  <c r="M16" i="6"/>
  <c r="N16" i="6"/>
  <c r="O16" i="6"/>
  <c r="P16" i="6"/>
  <c r="Q16" i="6"/>
  <c r="R16" i="6"/>
  <c r="S16" i="6"/>
  <c r="T16" i="6"/>
  <c r="U16" i="6"/>
  <c r="V16" i="6"/>
  <c r="W16" i="6"/>
  <c r="X16" i="6"/>
  <c r="Y16" i="6"/>
  <c r="Z16" i="6"/>
  <c r="AA16" i="6"/>
  <c r="AB16" i="6"/>
  <c r="AC16" i="6"/>
  <c r="AD16" i="6"/>
  <c r="AE16" i="6"/>
  <c r="AF16" i="6"/>
  <c r="AG16" i="6"/>
  <c r="AH16" i="6"/>
  <c r="AI16" i="6"/>
  <c r="L17" i="6"/>
  <c r="M17" i="6"/>
  <c r="N17" i="6"/>
  <c r="O17" i="6"/>
  <c r="P17" i="6"/>
  <c r="Q17" i="6"/>
  <c r="R17" i="6"/>
  <c r="S17" i="6"/>
  <c r="T17" i="6"/>
  <c r="U17" i="6"/>
  <c r="V17" i="6"/>
  <c r="W17" i="6"/>
  <c r="X17" i="6"/>
  <c r="Y17" i="6"/>
  <c r="Z17" i="6"/>
  <c r="AA17" i="6"/>
  <c r="AB17" i="6"/>
  <c r="AC17" i="6"/>
  <c r="AD17" i="6"/>
  <c r="AE17" i="6"/>
  <c r="AF17" i="6"/>
  <c r="AG17" i="6"/>
  <c r="AH17" i="6"/>
  <c r="AI17" i="6"/>
  <c r="L21" i="6"/>
  <c r="M21" i="6"/>
  <c r="N21" i="6"/>
  <c r="O21" i="6"/>
  <c r="P21" i="6"/>
  <c r="Q21" i="6"/>
  <c r="R21" i="6"/>
  <c r="S21" i="6"/>
  <c r="T21" i="6"/>
  <c r="U21" i="6"/>
  <c r="V21" i="6"/>
  <c r="W21" i="6"/>
  <c r="X21" i="6"/>
  <c r="Y21" i="6"/>
  <c r="Z21" i="6"/>
  <c r="AA21" i="6"/>
  <c r="AB21" i="6"/>
  <c r="AC21" i="6"/>
  <c r="AD21" i="6"/>
  <c r="AE21" i="6"/>
  <c r="AF21" i="6"/>
  <c r="AG21" i="6"/>
  <c r="AH21" i="6"/>
  <c r="AI21" i="6"/>
  <c r="L22" i="6"/>
  <c r="M22" i="6"/>
  <c r="N22" i="6"/>
  <c r="O22" i="6"/>
  <c r="P22" i="6"/>
  <c r="Q22" i="6"/>
  <c r="R22" i="6"/>
  <c r="S22" i="6"/>
  <c r="T22" i="6"/>
  <c r="U22" i="6"/>
  <c r="V22" i="6"/>
  <c r="W22" i="6"/>
  <c r="X22" i="6"/>
  <c r="Y22" i="6"/>
  <c r="Z22" i="6"/>
  <c r="AA22" i="6"/>
  <c r="AB22" i="6"/>
  <c r="AC22" i="6"/>
  <c r="AD22" i="6"/>
  <c r="AE22" i="6"/>
  <c r="AF22" i="6"/>
  <c r="AG22" i="6"/>
  <c r="AH22" i="6"/>
  <c r="AI22" i="6"/>
  <c r="L23" i="6"/>
  <c r="M23" i="6"/>
  <c r="N23" i="6"/>
  <c r="O23" i="6"/>
  <c r="P23" i="6"/>
  <c r="Q23" i="6"/>
  <c r="R23" i="6"/>
  <c r="S23" i="6"/>
  <c r="T23" i="6"/>
  <c r="U23" i="6"/>
  <c r="V23" i="6"/>
  <c r="W23" i="6"/>
  <c r="X23" i="6"/>
  <c r="Y23" i="6"/>
  <c r="Z23" i="6"/>
  <c r="AA23" i="6"/>
  <c r="AB23" i="6"/>
  <c r="AC23" i="6"/>
  <c r="AD23" i="6"/>
  <c r="AE23" i="6"/>
  <c r="AF23" i="6"/>
  <c r="AG23" i="6"/>
  <c r="AH23" i="6"/>
  <c r="AI23" i="6"/>
  <c r="L24" i="6"/>
  <c r="M24" i="6"/>
  <c r="N24" i="6"/>
  <c r="O24" i="6"/>
  <c r="P24" i="6"/>
  <c r="Q24" i="6"/>
  <c r="R24" i="6"/>
  <c r="S24" i="6"/>
  <c r="T24" i="6"/>
  <c r="U24" i="6"/>
  <c r="V24" i="6"/>
  <c r="W24" i="6"/>
  <c r="X24" i="6"/>
  <c r="Y24" i="6"/>
  <c r="Z24" i="6"/>
  <c r="AA24" i="6"/>
  <c r="AB24" i="6"/>
  <c r="AC24" i="6"/>
  <c r="AD24" i="6"/>
  <c r="AE24" i="6"/>
  <c r="AF24" i="6"/>
  <c r="AG24" i="6"/>
  <c r="AH24" i="6"/>
  <c r="AI24" i="6"/>
  <c r="L25" i="6"/>
  <c r="M25" i="6"/>
  <c r="N25" i="6"/>
  <c r="O25" i="6"/>
  <c r="P25" i="6"/>
  <c r="Q25" i="6"/>
  <c r="R25" i="6"/>
  <c r="S25" i="6"/>
  <c r="T25" i="6"/>
  <c r="U25" i="6"/>
  <c r="V25" i="6"/>
  <c r="W25" i="6"/>
  <c r="X25" i="6"/>
  <c r="Y25" i="6"/>
  <c r="Z25" i="6"/>
  <c r="AA25" i="6"/>
  <c r="AB25" i="6"/>
  <c r="AC25" i="6"/>
  <c r="AD25" i="6"/>
  <c r="AE25" i="6"/>
  <c r="AF25" i="6"/>
  <c r="AG25" i="6"/>
  <c r="AH25" i="6"/>
  <c r="AI25" i="6"/>
  <c r="L26" i="6"/>
  <c r="M26" i="6"/>
  <c r="N26" i="6"/>
  <c r="O26" i="6"/>
  <c r="P26" i="6"/>
  <c r="Q26" i="6"/>
  <c r="R26" i="6"/>
  <c r="S26" i="6"/>
  <c r="T26" i="6"/>
  <c r="U26" i="6"/>
  <c r="V26" i="6"/>
  <c r="W26" i="6"/>
  <c r="X26" i="6"/>
  <c r="Y26" i="6"/>
  <c r="Z26" i="6"/>
  <c r="AA26" i="6"/>
  <c r="AB26" i="6"/>
  <c r="AC26" i="6"/>
  <c r="AD26" i="6"/>
  <c r="AE26" i="6"/>
  <c r="AF26" i="6"/>
  <c r="AG26" i="6"/>
  <c r="AH26" i="6"/>
  <c r="AI26" i="6"/>
  <c r="L30" i="6"/>
  <c r="M30" i="6"/>
  <c r="N30" i="6"/>
  <c r="O30" i="6"/>
  <c r="P30" i="6"/>
  <c r="Q30" i="6"/>
  <c r="R30" i="6"/>
  <c r="S30" i="6"/>
  <c r="T30" i="6"/>
  <c r="U30" i="6"/>
  <c r="V30" i="6"/>
  <c r="W30" i="6"/>
  <c r="X30" i="6"/>
  <c r="Y30" i="6"/>
  <c r="Z30" i="6"/>
  <c r="AA30" i="6"/>
  <c r="AB30" i="6"/>
  <c r="AC30" i="6"/>
  <c r="AD30" i="6"/>
  <c r="AE30" i="6"/>
  <c r="AF30" i="6"/>
  <c r="AG30" i="6"/>
  <c r="AH30" i="6"/>
  <c r="AI30" i="6"/>
  <c r="L31" i="6"/>
  <c r="M31" i="6"/>
  <c r="N31" i="6"/>
  <c r="O31" i="6"/>
  <c r="P31" i="6"/>
  <c r="Q31" i="6"/>
  <c r="R31" i="6"/>
  <c r="S31" i="6"/>
  <c r="T31" i="6"/>
  <c r="U31" i="6"/>
  <c r="V31" i="6"/>
  <c r="W31" i="6"/>
  <c r="X31" i="6"/>
  <c r="Y31" i="6"/>
  <c r="Z31" i="6"/>
  <c r="AA31" i="6"/>
  <c r="AB31" i="6"/>
  <c r="AC31" i="6"/>
  <c r="AD31" i="6"/>
  <c r="AE31" i="6"/>
  <c r="AF31" i="6"/>
  <c r="AG31" i="6"/>
  <c r="AH31" i="6"/>
  <c r="AI31" i="6"/>
  <c r="L32" i="6"/>
  <c r="M32" i="6"/>
  <c r="N32" i="6"/>
  <c r="O32" i="6"/>
  <c r="P32" i="6"/>
  <c r="Q32" i="6"/>
  <c r="R32" i="6"/>
  <c r="S32" i="6"/>
  <c r="T32" i="6"/>
  <c r="U32" i="6"/>
  <c r="V32" i="6"/>
  <c r="W32" i="6"/>
  <c r="X32" i="6"/>
  <c r="Y32" i="6"/>
  <c r="Z32" i="6"/>
  <c r="AA32" i="6"/>
  <c r="AB32" i="6"/>
  <c r="AC32" i="6"/>
  <c r="AD32" i="6"/>
  <c r="AE32" i="6"/>
  <c r="AF32" i="6"/>
  <c r="AG32" i="6"/>
  <c r="AH32" i="6"/>
  <c r="AI32" i="6"/>
  <c r="L33" i="6"/>
  <c r="M33" i="6"/>
  <c r="N33" i="6"/>
  <c r="O33" i="6"/>
  <c r="P33" i="6"/>
  <c r="Q33" i="6"/>
  <c r="R33" i="6"/>
  <c r="S33" i="6"/>
  <c r="T33" i="6"/>
  <c r="U33" i="6"/>
  <c r="V33" i="6"/>
  <c r="W33" i="6"/>
  <c r="X33" i="6"/>
  <c r="Y33" i="6"/>
  <c r="Z33" i="6"/>
  <c r="AA33" i="6"/>
  <c r="AB33" i="6"/>
  <c r="AC33" i="6"/>
  <c r="AD33" i="6"/>
  <c r="AE33" i="6"/>
  <c r="AF33" i="6"/>
  <c r="AG33" i="6"/>
  <c r="AH33" i="6"/>
  <c r="AI33" i="6"/>
  <c r="G34" i="3"/>
  <c r="G8" i="6"/>
  <c r="H8" i="6"/>
  <c r="I8" i="6"/>
  <c r="J8" i="6"/>
  <c r="K8" i="6"/>
  <c r="G9" i="6"/>
  <c r="H9" i="6"/>
  <c r="I9" i="6"/>
  <c r="J9" i="6"/>
  <c r="K9" i="6"/>
  <c r="G10" i="6"/>
  <c r="H10" i="6"/>
  <c r="I10" i="6"/>
  <c r="J10" i="6"/>
  <c r="K10" i="6"/>
  <c r="G11" i="6"/>
  <c r="H11" i="6"/>
  <c r="I11" i="6"/>
  <c r="J11" i="6"/>
  <c r="K11" i="6"/>
  <c r="G12" i="6"/>
  <c r="H12" i="6"/>
  <c r="I12" i="6"/>
  <c r="J12" i="6"/>
  <c r="K12" i="6"/>
  <c r="G15" i="6"/>
  <c r="H15" i="6"/>
  <c r="I15" i="6"/>
  <c r="J15" i="6"/>
  <c r="K15" i="6"/>
  <c r="G16" i="6"/>
  <c r="H16" i="6"/>
  <c r="I16" i="6"/>
  <c r="J16" i="6"/>
  <c r="K16" i="6"/>
  <c r="G17" i="6"/>
  <c r="H17" i="6"/>
  <c r="I17" i="6"/>
  <c r="J17" i="6"/>
  <c r="K17" i="6"/>
  <c r="G21" i="6"/>
  <c r="H21" i="6"/>
  <c r="I21" i="6"/>
  <c r="J21" i="6"/>
  <c r="K21" i="6"/>
  <c r="G22" i="6"/>
  <c r="H22" i="6"/>
  <c r="I22" i="6"/>
  <c r="J22" i="6"/>
  <c r="K22" i="6"/>
  <c r="G23" i="6"/>
  <c r="H23" i="6"/>
  <c r="I23" i="6"/>
  <c r="J23" i="6"/>
  <c r="K23" i="6"/>
  <c r="G24" i="6"/>
  <c r="H24" i="6"/>
  <c r="I24" i="6"/>
  <c r="J24" i="6"/>
  <c r="K24" i="6"/>
  <c r="G25" i="6"/>
  <c r="H25" i="6"/>
  <c r="I25" i="6"/>
  <c r="J25" i="6"/>
  <c r="K25" i="6"/>
  <c r="G26" i="6"/>
  <c r="H26" i="6"/>
  <c r="I26" i="6"/>
  <c r="J26" i="6"/>
  <c r="K26" i="6"/>
  <c r="G30" i="6"/>
  <c r="H30" i="6"/>
  <c r="I30" i="6"/>
  <c r="J30" i="6"/>
  <c r="K30" i="6"/>
  <c r="G31" i="6"/>
  <c r="H31" i="6"/>
  <c r="I31" i="6"/>
  <c r="J31" i="6"/>
  <c r="K31" i="6"/>
  <c r="G32" i="6"/>
  <c r="H32" i="6"/>
  <c r="I32" i="6"/>
  <c r="J32" i="6"/>
  <c r="K32" i="6"/>
  <c r="G33" i="6"/>
  <c r="H33" i="6"/>
  <c r="I33" i="6"/>
  <c r="J33" i="6"/>
  <c r="K33" i="6"/>
  <c r="F32" i="6"/>
  <c r="F31" i="6"/>
  <c r="F30" i="6"/>
  <c r="F26" i="6"/>
  <c r="F25" i="6"/>
  <c r="F24" i="6"/>
  <c r="F23" i="6"/>
  <c r="F22" i="6"/>
  <c r="F21" i="6"/>
  <c r="F17" i="6"/>
  <c r="F16" i="6"/>
  <c r="F15" i="6"/>
  <c r="F12" i="6"/>
  <c r="F11" i="6"/>
  <c r="F10" i="6"/>
  <c r="F9" i="6"/>
  <c r="F8" i="6"/>
  <c r="C9" i="11"/>
  <c r="C8" i="11"/>
  <c r="BG31" i="5" l="1"/>
  <c r="BG30" i="5"/>
  <c r="BG29" i="5"/>
  <c r="BG28" i="5"/>
  <c r="BG27" i="5"/>
  <c r="BG26" i="5"/>
  <c r="BG25" i="5"/>
  <c r="BG24" i="5"/>
  <c r="BG23" i="5"/>
  <c r="BG22" i="5"/>
  <c r="BG21" i="5"/>
  <c r="BG20" i="5"/>
  <c r="BG19" i="5"/>
  <c r="BG18" i="5"/>
  <c r="BG17" i="5"/>
  <c r="BG16" i="5"/>
  <c r="BG15" i="5"/>
  <c r="BG14" i="5"/>
  <c r="BG13" i="5"/>
  <c r="BG12" i="5"/>
  <c r="BG11" i="5"/>
  <c r="BG10" i="5"/>
  <c r="BG9" i="5"/>
  <c r="BG8" i="5"/>
  <c r="BG7" i="5"/>
  <c r="BG5" i="5"/>
  <c r="BG4" i="5"/>
  <c r="BG3" i="5"/>
  <c r="BG2" i="5"/>
  <c r="BG6" i="5" l="1"/>
  <c r="F33" i="6" l="1"/>
  <c r="J5" i="6" l="1"/>
  <c r="J3" i="6"/>
  <c r="J2" i="6"/>
  <c r="B13" i="11"/>
  <c r="L43" i="11" l="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L13" i="11"/>
  <c r="I43" i="11"/>
  <c r="H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I13" i="11"/>
  <c r="F43" i="11"/>
  <c r="F42" i="11"/>
  <c r="F40" i="11"/>
  <c r="F38" i="11"/>
  <c r="F36" i="11"/>
  <c r="F34" i="11"/>
  <c r="F32" i="11"/>
  <c r="F30" i="11"/>
  <c r="F28" i="11"/>
  <c r="F26" i="11"/>
  <c r="F24" i="11"/>
  <c r="F22" i="11"/>
  <c r="F20" i="11"/>
  <c r="F18" i="11"/>
  <c r="F16" i="11"/>
  <c r="F14" i="11"/>
  <c r="F41" i="11"/>
  <c r="F39" i="11"/>
  <c r="F37" i="11"/>
  <c r="F35" i="11"/>
  <c r="F33" i="11"/>
  <c r="F31" i="11"/>
  <c r="F29" i="11"/>
  <c r="F27" i="11"/>
  <c r="F25" i="11"/>
  <c r="F23" i="11"/>
  <c r="F21" i="11"/>
  <c r="F19" i="11"/>
  <c r="F17" i="11"/>
  <c r="F15"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F13" i="11"/>
  <c r="C43" i="11"/>
  <c r="B43"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B14" i="11"/>
  <c r="C14" i="11"/>
  <c r="C13" i="11"/>
  <c r="A29" i="3"/>
  <c r="A28" i="3"/>
  <c r="A27" i="3"/>
  <c r="A26" i="3"/>
  <c r="A25" i="3"/>
  <c r="A23" i="3"/>
  <c r="A22" i="3"/>
  <c r="A20" i="3"/>
  <c r="A19" i="3"/>
  <c r="A18" i="3"/>
  <c r="A17" i="3"/>
  <c r="A16" i="3"/>
  <c r="AH2" i="6" l="1"/>
  <c r="AF2" i="6"/>
  <c r="AD2" i="6"/>
  <c r="AB2" i="6"/>
  <c r="Z2" i="6"/>
  <c r="X2" i="6"/>
  <c r="V2" i="6"/>
  <c r="T2" i="6"/>
  <c r="R2" i="6"/>
  <c r="P2" i="6"/>
  <c r="N2" i="6"/>
  <c r="L2" i="6"/>
  <c r="H2" i="6"/>
  <c r="F2" i="6"/>
  <c r="AH5" i="6" l="1"/>
  <c r="AF5" i="6"/>
  <c r="AD5" i="6"/>
  <c r="AB5" i="6"/>
  <c r="Z5" i="6"/>
  <c r="X5" i="6"/>
  <c r="V5" i="6"/>
  <c r="T5" i="6"/>
  <c r="R5" i="6"/>
  <c r="P5" i="6"/>
  <c r="N5" i="6"/>
  <c r="L5" i="6"/>
  <c r="H5" i="6"/>
  <c r="F5" i="6"/>
  <c r="AH3" i="6"/>
  <c r="AF3" i="6"/>
  <c r="AD3" i="6"/>
  <c r="AB3" i="6"/>
  <c r="Z3" i="6"/>
  <c r="X3" i="6"/>
  <c r="V3" i="6"/>
  <c r="T3" i="6"/>
  <c r="R3" i="6"/>
  <c r="P3" i="6"/>
  <c r="N3" i="6"/>
  <c r="L3" i="6"/>
  <c r="H3" i="6"/>
  <c r="F3" i="6"/>
  <c r="C5" i="6"/>
  <c r="C4" i="6"/>
  <c r="C3" i="6"/>
  <c r="C2" i="6"/>
  <c r="A2" i="6"/>
  <c r="AI4" i="3"/>
  <c r="AH4" i="3"/>
  <c r="AG4" i="3"/>
  <c r="AF4" i="3"/>
  <c r="AE4" i="3"/>
  <c r="AD4" i="3"/>
  <c r="AC4" i="3"/>
  <c r="AB4" i="3"/>
  <c r="AA4" i="3"/>
  <c r="Z4" i="3"/>
  <c r="Y4" i="3"/>
  <c r="X4" i="3"/>
  <c r="W4" i="3"/>
  <c r="V4" i="3"/>
  <c r="U4" i="3"/>
  <c r="T4" i="3"/>
  <c r="S4" i="3"/>
  <c r="R4" i="3"/>
  <c r="Q4" i="3"/>
  <c r="P4" i="3"/>
  <c r="O4" i="3"/>
  <c r="N4" i="3"/>
  <c r="M4" i="3"/>
  <c r="L4" i="3"/>
  <c r="K4" i="3"/>
  <c r="J4" i="3"/>
  <c r="I4" i="3"/>
  <c r="H4" i="3"/>
  <c r="G4" i="3"/>
  <c r="F4"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F5" i="3"/>
  <c r="AI2" i="3"/>
  <c r="AH2" i="3"/>
  <c r="AG2" i="3"/>
  <c r="AF2" i="3"/>
  <c r="AE2" i="3"/>
  <c r="AD2" i="3"/>
  <c r="AC2" i="3"/>
  <c r="AB2" i="3"/>
  <c r="AA2" i="3"/>
  <c r="Z2" i="3"/>
  <c r="Y2" i="3"/>
  <c r="X2" i="3"/>
  <c r="W2" i="3"/>
  <c r="V2" i="3"/>
  <c r="U2" i="3"/>
  <c r="T2" i="3"/>
  <c r="S2" i="3"/>
  <c r="R2" i="3"/>
  <c r="Q2" i="3"/>
  <c r="P2" i="3"/>
  <c r="O2" i="3"/>
  <c r="N2" i="3"/>
  <c r="M2" i="3"/>
  <c r="L2" i="3"/>
  <c r="K2" i="3"/>
  <c r="J2" i="3"/>
  <c r="I2" i="3"/>
  <c r="H2" i="3"/>
  <c r="G2" i="3"/>
  <c r="F2" i="3"/>
  <c r="H5" i="3"/>
  <c r="AI5" i="3"/>
  <c r="AH5" i="3"/>
  <c r="AG5" i="3"/>
  <c r="AF5" i="3"/>
  <c r="AE5" i="3"/>
  <c r="AD5" i="3"/>
  <c r="AC5" i="3"/>
  <c r="AB5" i="3"/>
  <c r="AA5" i="3"/>
  <c r="Z5" i="3"/>
  <c r="Y5" i="3"/>
  <c r="X5" i="3"/>
  <c r="W5" i="3"/>
  <c r="V5" i="3"/>
  <c r="U5" i="3"/>
  <c r="T5" i="3"/>
  <c r="S5" i="3"/>
  <c r="R5" i="3"/>
  <c r="Q5" i="3"/>
  <c r="P5" i="3"/>
  <c r="O5" i="3"/>
  <c r="N5" i="3"/>
  <c r="M5" i="3"/>
  <c r="L5" i="3"/>
  <c r="K5" i="3"/>
  <c r="J5" i="3"/>
  <c r="I5" i="3"/>
  <c r="G5" i="3"/>
  <c r="C2" i="3"/>
  <c r="A2" i="3"/>
  <c r="H15" i="5" l="1"/>
  <c r="B33" i="6"/>
  <c r="Z2" i="5"/>
  <c r="Z24" i="5"/>
  <c r="B30" i="6" s="1"/>
  <c r="AC8" i="5"/>
  <c r="AC4" i="5"/>
  <c r="AB7" i="5"/>
  <c r="AB3" i="5"/>
  <c r="D9" i="6" s="1"/>
  <c r="Z8" i="5"/>
  <c r="Z6" i="5"/>
  <c r="Z4" i="5"/>
  <c r="Y5" i="5"/>
  <c r="A11" i="6" s="1"/>
  <c r="AC7" i="5"/>
  <c r="AC3" i="5"/>
  <c r="E9" i="6" s="1"/>
  <c r="AB6" i="5"/>
  <c r="D12" i="6" s="1"/>
  <c r="AB2" i="5"/>
  <c r="D8" i="6" s="1"/>
  <c r="AA7" i="5"/>
  <c r="AA5" i="5"/>
  <c r="AA3" i="5"/>
  <c r="Y6" i="5"/>
  <c r="A12" i="6" s="1"/>
  <c r="AC6" i="5"/>
  <c r="AC2" i="5"/>
  <c r="E8" i="6" s="1"/>
  <c r="AB5" i="5"/>
  <c r="D11" i="6" s="1"/>
  <c r="Z7" i="5"/>
  <c r="Z5" i="5"/>
  <c r="Z3" i="5"/>
  <c r="Y3" i="5"/>
  <c r="A9" i="6" s="1"/>
  <c r="Y7" i="5"/>
  <c r="AC5" i="5"/>
  <c r="E11" i="6" s="1"/>
  <c r="AB8" i="5"/>
  <c r="D14" i="6" s="1"/>
  <c r="AB4" i="5"/>
  <c r="D10" i="6" s="1"/>
  <c r="AA8" i="5"/>
  <c r="AA6" i="5"/>
  <c r="AA4" i="5"/>
  <c r="AA2" i="5"/>
  <c r="A13" i="6"/>
  <c r="Y4" i="5"/>
  <c r="A10" i="6" s="1"/>
  <c r="Y8" i="5"/>
  <c r="A14" i="6" s="1"/>
  <c r="Y2" i="5"/>
  <c r="A8" i="6" s="1"/>
  <c r="E12" i="6"/>
  <c r="E10" i="6"/>
  <c r="D13" i="6"/>
  <c r="E14" i="6"/>
  <c r="E13" i="6"/>
  <c r="B21" i="6"/>
  <c r="A21" i="6"/>
  <c r="E21" i="6"/>
  <c r="J25" i="5"/>
  <c r="D31" i="6" s="1"/>
  <c r="J16" i="5"/>
  <c r="J11" i="5"/>
  <c r="H2" i="5"/>
  <c r="E31" i="6"/>
  <c r="J24" i="5"/>
  <c r="J15" i="5"/>
  <c r="D21" i="6" s="1"/>
  <c r="E25" i="6"/>
  <c r="A5" i="3"/>
  <c r="D27" i="6"/>
  <c r="D19" i="6"/>
  <c r="E32" i="6"/>
  <c r="E18" i="6"/>
  <c r="A24" i="6"/>
  <c r="A15" i="6"/>
  <c r="E29" i="6"/>
  <c r="E22" i="6"/>
  <c r="D32" i="6"/>
  <c r="E16" i="6"/>
  <c r="E20" i="6"/>
  <c r="B24" i="6"/>
  <c r="E27" i="6"/>
  <c r="E30" i="6"/>
  <c r="D16" i="6"/>
  <c r="D25" i="6"/>
  <c r="D29" i="6"/>
  <c r="A5" i="6"/>
  <c r="A30" i="3"/>
  <c r="A30" i="6"/>
  <c r="D28" i="6"/>
  <c r="D26" i="6"/>
  <c r="D24" i="6"/>
  <c r="D23" i="6"/>
  <c r="D20" i="6"/>
  <c r="D18" i="6"/>
  <c r="D15" i="6"/>
  <c r="E28" i="6"/>
  <c r="E26" i="6"/>
  <c r="E24" i="6"/>
  <c r="E23" i="6"/>
  <c r="E19" i="6"/>
  <c r="E17" i="6"/>
  <c r="E15" i="6"/>
  <c r="B15" i="6"/>
  <c r="F34" i="6" l="1"/>
  <c r="F35" i="6" s="1"/>
  <c r="S34" i="6"/>
  <c r="S35" i="6" s="1"/>
  <c r="AA34" i="6"/>
  <c r="AA35" i="6" s="1"/>
  <c r="AH34" i="6"/>
  <c r="AH35" i="6" s="1"/>
  <c r="Z34" i="6"/>
  <c r="Z35" i="6" s="1"/>
  <c r="I34" i="6"/>
  <c r="I35" i="6" s="1"/>
  <c r="R34" i="6"/>
  <c r="R35" i="6" s="1"/>
  <c r="K34" i="6"/>
  <c r="K35" i="6" s="1"/>
  <c r="W34" i="6"/>
  <c r="W35" i="6" s="1"/>
  <c r="AD34" i="6"/>
  <c r="AD35" i="6" s="1"/>
  <c r="AC34" i="6"/>
  <c r="AC35" i="6" s="1"/>
  <c r="M34" i="6"/>
  <c r="M35" i="6" s="1"/>
  <c r="X34" i="6"/>
  <c r="X35" i="6" s="1"/>
  <c r="J34" i="6"/>
  <c r="J35" i="6" s="1"/>
  <c r="V34" i="6"/>
  <c r="V35" i="6" s="1"/>
  <c r="Y34" i="6"/>
  <c r="Y35" i="6" s="1"/>
  <c r="H34" i="6"/>
  <c r="H35" i="6" s="1"/>
  <c r="T34" i="6"/>
  <c r="T35" i="6" s="1"/>
  <c r="AI34" i="6"/>
  <c r="AI35" i="6" s="1"/>
  <c r="U34" i="6"/>
  <c r="U35" i="6" s="1"/>
  <c r="P34" i="6"/>
  <c r="P35" i="6" s="1"/>
  <c r="G34" i="6"/>
  <c r="G35" i="6" s="1"/>
  <c r="AE34" i="6"/>
  <c r="AE35" i="6" s="1"/>
  <c r="AF34" i="6"/>
  <c r="AF35" i="6" s="1"/>
  <c r="O34" i="6"/>
  <c r="O35" i="6" s="1"/>
  <c r="AG34" i="6"/>
  <c r="AG35" i="6" s="1"/>
  <c r="Q34" i="6"/>
  <c r="Q35" i="6" s="1"/>
  <c r="AB34" i="6"/>
  <c r="AB35" i="6" s="1"/>
  <c r="L34" i="6"/>
  <c r="L35" i="6" s="1"/>
  <c r="N34" i="6"/>
  <c r="N35" i="6" s="1"/>
  <c r="D11" i="3"/>
  <c r="E10" i="3"/>
  <c r="A13" i="3"/>
  <c r="B8" i="6"/>
  <c r="D14" i="3"/>
  <c r="D9" i="3"/>
  <c r="D13" i="3"/>
  <c r="D10" i="3"/>
  <c r="E13" i="3"/>
  <c r="E21" i="3"/>
  <c r="E9" i="3"/>
  <c r="E12" i="3"/>
  <c r="E14" i="3"/>
  <c r="A12" i="3"/>
  <c r="A11" i="3"/>
  <c r="A10" i="3"/>
  <c r="A8" i="3"/>
  <c r="A14" i="3"/>
  <c r="B30" i="3"/>
  <c r="D29" i="3"/>
  <c r="E29" i="3"/>
  <c r="E18" i="3"/>
  <c r="E23" i="3"/>
  <c r="D15" i="3"/>
  <c r="E17" i="3"/>
  <c r="D18" i="3"/>
  <c r="D26" i="3"/>
  <c r="D25" i="3"/>
  <c r="E30" i="3"/>
  <c r="E16" i="3"/>
  <c r="E32" i="3"/>
  <c r="E25" i="3"/>
  <c r="E31" i="3"/>
  <c r="A21" i="3"/>
  <c r="E15" i="3"/>
  <c r="D24" i="3"/>
  <c r="E20" i="3"/>
  <c r="E24" i="3"/>
  <c r="E26" i="3"/>
  <c r="D20" i="3"/>
  <c r="D28" i="3"/>
  <c r="D16" i="3"/>
  <c r="E27" i="3"/>
  <c r="D32" i="3"/>
  <c r="A15" i="3"/>
  <c r="D19" i="3"/>
  <c r="A9" i="3"/>
  <c r="B15" i="3"/>
  <c r="E19" i="3"/>
  <c r="E28" i="3"/>
  <c r="D23" i="3"/>
  <c r="D31" i="3"/>
  <c r="B24" i="3"/>
  <c r="E22" i="3"/>
  <c r="A24" i="3"/>
  <c r="D27" i="3"/>
  <c r="D8" i="3"/>
  <c r="E8" i="3"/>
  <c r="E11" i="3"/>
  <c r="D12" i="3"/>
  <c r="B33" i="3"/>
  <c r="J34" i="3" s="1"/>
  <c r="D17" i="6"/>
  <c r="D30" i="6"/>
  <c r="D22" i="6"/>
  <c r="B21" i="3"/>
  <c r="D21" i="3"/>
  <c r="AI36" i="6" l="1"/>
  <c r="AI36" i="3" s="1"/>
  <c r="AI35" i="3"/>
  <c r="AI34" i="3"/>
  <c r="H34" i="3"/>
  <c r="K36" i="6"/>
  <c r="K36" i="3" s="1"/>
  <c r="K35" i="3"/>
  <c r="AB36" i="6"/>
  <c r="AB36" i="3" s="1"/>
  <c r="AB35" i="3"/>
  <c r="AF36" i="6"/>
  <c r="AF36" i="3" s="1"/>
  <c r="AF35" i="3"/>
  <c r="U36" i="6"/>
  <c r="U36" i="3" s="1"/>
  <c r="U35" i="3"/>
  <c r="Y36" i="6"/>
  <c r="Y36" i="3" s="1"/>
  <c r="Y35" i="3"/>
  <c r="M36" i="6"/>
  <c r="M36" i="3" s="1"/>
  <c r="M35" i="3"/>
  <c r="AH36" i="6"/>
  <c r="AH36" i="3" s="1"/>
  <c r="AH35" i="3"/>
  <c r="G36" i="6"/>
  <c r="G36" i="3" s="1"/>
  <c r="G35" i="3"/>
  <c r="Q36" i="6"/>
  <c r="Q36" i="3" s="1"/>
  <c r="Q35" i="3"/>
  <c r="AE36" i="6"/>
  <c r="AE36" i="3" s="1"/>
  <c r="AE35" i="3"/>
  <c r="V36" i="6"/>
  <c r="V36" i="3" s="1"/>
  <c r="V35" i="3"/>
  <c r="AC36" i="6"/>
  <c r="AC36" i="3" s="1"/>
  <c r="AC35" i="3"/>
  <c r="R36" i="6"/>
  <c r="R36" i="3" s="1"/>
  <c r="R35" i="3"/>
  <c r="AA36" i="6"/>
  <c r="AA36" i="3" s="1"/>
  <c r="AA35" i="3"/>
  <c r="N36" i="6"/>
  <c r="N36" i="3" s="1"/>
  <c r="N35" i="3"/>
  <c r="AG36" i="6"/>
  <c r="AG36" i="3" s="1"/>
  <c r="AG35" i="3"/>
  <c r="T36" i="6"/>
  <c r="T36" i="3" s="1"/>
  <c r="T35" i="3"/>
  <c r="J36" i="6"/>
  <c r="J36" i="3" s="1"/>
  <c r="J35" i="3"/>
  <c r="AD36" i="6"/>
  <c r="AD36" i="3" s="1"/>
  <c r="AD35" i="3"/>
  <c r="I36" i="6"/>
  <c r="I36" i="3" s="1"/>
  <c r="I35" i="3"/>
  <c r="S36" i="6"/>
  <c r="S36" i="3" s="1"/>
  <c r="S35" i="3"/>
  <c r="L36" i="6"/>
  <c r="L36" i="3" s="1"/>
  <c r="L35" i="3"/>
  <c r="O36" i="6"/>
  <c r="O36" i="3" s="1"/>
  <c r="O35" i="3"/>
  <c r="P36" i="6"/>
  <c r="P36" i="3" s="1"/>
  <c r="P35" i="3"/>
  <c r="H36" i="6"/>
  <c r="H36" i="3" s="1"/>
  <c r="H35" i="3"/>
  <c r="X36" i="6"/>
  <c r="X36" i="3" s="1"/>
  <c r="X35" i="3"/>
  <c r="W36" i="6"/>
  <c r="W36" i="3" s="1"/>
  <c r="W35" i="3"/>
  <c r="Z36" i="6"/>
  <c r="Z36" i="3" s="1"/>
  <c r="Z35" i="3"/>
  <c r="B8" i="3"/>
  <c r="D22" i="3"/>
  <c r="D30" i="3"/>
  <c r="D17" i="3"/>
  <c r="F34" i="3"/>
  <c r="F36" i="6"/>
  <c r="F36" i="3" s="1"/>
  <c r="F35" i="3" l="1"/>
  <c r="Z37" i="6" l="1"/>
  <c r="AB37" i="6"/>
  <c r="BH37" i="6"/>
  <c r="AL37" i="6"/>
  <c r="P37" i="6"/>
  <c r="AV37" i="6"/>
  <c r="AX37" i="6"/>
  <c r="X37" i="6"/>
  <c r="BF37" i="6"/>
  <c r="AT37" i="6"/>
  <c r="AN37" i="6"/>
  <c r="AR37" i="6"/>
  <c r="BB37" i="6"/>
  <c r="AF37" i="6"/>
  <c r="AH37" i="6"/>
  <c r="BD37" i="6"/>
  <c r="T37" i="6"/>
  <c r="AZ37" i="6"/>
  <c r="BJ37" i="6"/>
  <c r="H37" i="6" l="1"/>
  <c r="AP37" i="6"/>
  <c r="AJ37" i="6"/>
  <c r="R37" i="6"/>
  <c r="L37" i="6"/>
  <c r="BL37" i="6"/>
  <c r="J37" i="6"/>
  <c r="N37" i="6"/>
  <c r="V37" i="6"/>
  <c r="AD37" i="6"/>
  <c r="F37" i="6"/>
</calcChain>
</file>

<file path=xl/sharedStrings.xml><?xml version="1.0" encoding="utf-8"?>
<sst xmlns="http://schemas.openxmlformats.org/spreadsheetml/2006/main" count="795" uniqueCount="202">
  <si>
    <t>Inhoud</t>
  </si>
  <si>
    <t>Totaalscore</t>
  </si>
  <si>
    <t>Aantal woorden</t>
  </si>
  <si>
    <t>HAVO</t>
  </si>
  <si>
    <t>Grammaticale correctheid</t>
  </si>
  <si>
    <t>Woordgebruik</t>
  </si>
  <si>
    <t>Coherentie</t>
  </si>
  <si>
    <t>Criterium</t>
  </si>
  <si>
    <t>Beoordelingstaak</t>
  </si>
  <si>
    <t>Score</t>
  </si>
  <si>
    <t>Alle elementen zijn aanwezig en begrijpelijk.</t>
  </si>
  <si>
    <t>Minstens 80% van de elementen is aanwezig en begrijpelijk.</t>
  </si>
  <si>
    <t>Minstens 60% van de elementen is aanwezig en begrijpelijk.</t>
  </si>
  <si>
    <t>Minder dan 60% van de elementen is aanwezig en begrijpelijk.</t>
  </si>
  <si>
    <t xml:space="preserve">De tekst zit vol fouten. </t>
  </si>
  <si>
    <t>Spelling, interpunctie en schrijfconventies zijn voldoende.</t>
  </si>
  <si>
    <t>Spelling, interpunctie en schrijfconventies zijn onvoldoende.</t>
  </si>
  <si>
    <t xml:space="preserve">Het woordgebruik schiet tekort. </t>
  </si>
  <si>
    <t>De opbouw van de tekst is, gezien de opdracht, onvoldoende.</t>
  </si>
  <si>
    <t>min</t>
  </si>
  <si>
    <t>Spelling, interpunctie en 
lay-out</t>
  </si>
  <si>
    <t>Beoordeel of alle elementen van 
de opdracht aanwezig en begrijpelijk zijn. Neem daarbij de native speaker als uitgangspunt. De boodschap moet voor hem of haar duidelijk zijn.</t>
  </si>
  <si>
    <t>ERK-niveau:</t>
  </si>
  <si>
    <t>HAVO Arabische taal</t>
  </si>
  <si>
    <t>HAVO Franse taal</t>
  </si>
  <si>
    <t>HAVO Italiaanse taal</t>
  </si>
  <si>
    <t>HAVO Spaanse taal</t>
  </si>
  <si>
    <t>HAVO Russische taal</t>
  </si>
  <si>
    <t>A2</t>
  </si>
  <si>
    <t>Minstens 90% van de elementen is aanwezig en begrijpelijk.</t>
  </si>
  <si>
    <t>Minstens 70% van de elementen is aanwezig en begrijpelijk.</t>
  </si>
  <si>
    <t>Spelling, interpunctie en schrijfconventies zijn matig.</t>
  </si>
  <si>
    <t>Het woordgebruik sluit maar matig aan bij de opdracht.</t>
  </si>
  <si>
    <t>woordgrens</t>
  </si>
  <si>
    <t>vak</t>
  </si>
  <si>
    <t>B1</t>
  </si>
  <si>
    <t>B2</t>
  </si>
  <si>
    <t>VWO</t>
  </si>
  <si>
    <t>A2+</t>
  </si>
  <si>
    <t>VWO Engelse taal</t>
  </si>
  <si>
    <t>VWO Turkse taal</t>
  </si>
  <si>
    <t>VWO Arabische taal</t>
  </si>
  <si>
    <t>VWO Franse taal</t>
  </si>
  <si>
    <t>VWO Italiaanse taal</t>
  </si>
  <si>
    <t>VWO Duitse taal</t>
  </si>
  <si>
    <t>VWO Spaanse taal</t>
  </si>
  <si>
    <t>VWO Russische taal</t>
  </si>
  <si>
    <t>HAVO Engelse taal</t>
  </si>
  <si>
    <t>HAVO Turkse taal</t>
  </si>
  <si>
    <t>HAVO Duitse taal</t>
  </si>
  <si>
    <t>Cijfer</t>
  </si>
  <si>
    <t>Niveau</t>
  </si>
  <si>
    <t>exsrt</t>
  </si>
  <si>
    <t>VMBO BB Franse taal</t>
  </si>
  <si>
    <t>VMBO BB Duitse taal</t>
  </si>
  <si>
    <t>VMBO BB Spaanse taal</t>
  </si>
  <si>
    <t>VMBO BB Turkse taal</t>
  </si>
  <si>
    <t>VMBO GL/TL Franse taal</t>
  </si>
  <si>
    <t>VMBO GL/TL Duitse taal</t>
  </si>
  <si>
    <t>VMBO GL/TL Spaanse taal</t>
  </si>
  <si>
    <t>VMBO GL/TL Turkse taal</t>
  </si>
  <si>
    <t>VMBO KB Franse taal</t>
  </si>
  <si>
    <t>VMBO KB Duitse taal</t>
  </si>
  <si>
    <t>VMBO KB Spaanse taal</t>
  </si>
  <si>
    <t>VMBO KB Turkse taal</t>
  </si>
  <si>
    <t>A1</t>
  </si>
  <si>
    <t>VMBO BB</t>
  </si>
  <si>
    <t>VMBO KB</t>
  </si>
  <si>
    <t>VMBO GL/TL</t>
  </si>
  <si>
    <t>Soort correctie</t>
  </si>
  <si>
    <t>VMBO KB Engelse taal</t>
  </si>
  <si>
    <t>VMBO BB Engelse taal</t>
  </si>
  <si>
    <t>ERK niveau</t>
  </si>
  <si>
    <t>Vak</t>
  </si>
  <si>
    <t>Groepsnummer</t>
  </si>
  <si>
    <t>De tekst is helemaal correct.</t>
  </si>
  <si>
    <t>De tekst is, op enkele fouten na, correct.</t>
  </si>
  <si>
    <t>De tekst is goed.</t>
  </si>
  <si>
    <t>De tekst is voldoende correct.</t>
  </si>
  <si>
    <t>Toelichting</t>
  </si>
  <si>
    <t>Algemeen</t>
  </si>
  <si>
    <t>Vul per kandidaat het aantal punten voor inhoud  in volgens de beoordelingstaak.</t>
  </si>
  <si>
    <t>Vul per kandidaat het aantal punten voor woordgebruik  in volgens de beoordelingstaak.</t>
  </si>
  <si>
    <t>Vul per kandidaat het aantal punten voor  coherentie in volgens de beoordelingstaak.</t>
  </si>
  <si>
    <t>Aftrekpunten</t>
  </si>
  <si>
    <t>Het woordgebruik past uitstekend bij de opdracht en ontstijgt soms dat niveau.</t>
  </si>
  <si>
    <t>Het woordgebruik sluit zeer goed aan bij de opdracht.</t>
  </si>
  <si>
    <t>Het woordgebruik sluit goed aan bij de opdracht.</t>
  </si>
  <si>
    <t>Het woordgebruik sluit voldoende aan bij de opdracht.</t>
  </si>
  <si>
    <t>VMBO GL/TL Engelse taal</t>
  </si>
  <si>
    <t>Deelcijfer college-examen schriftelijk</t>
  </si>
  <si>
    <r>
      <rPr>
        <b/>
        <sz val="9"/>
        <color indexed="8"/>
        <rFont val="Verdana"/>
        <family val="2"/>
      </rPr>
      <t>Coherentie:</t>
    </r>
    <r>
      <rPr>
        <sz val="9"/>
        <color indexed="8"/>
        <rFont val="Verdana"/>
        <family val="2"/>
      </rPr>
      <t xml:space="preserve">
Onderlinge structuur, verbinding en  samenhang van de tekst, de alinea’s, zinnen en zinsdelen. </t>
    </r>
  </si>
  <si>
    <t>Spelling en interpunctie</t>
  </si>
  <si>
    <t>Het woordgebruik is goed.</t>
  </si>
  <si>
    <t>Het woordgebruik is voldoende.</t>
  </si>
  <si>
    <t>Het woordgebruik is onvoldoende.</t>
  </si>
  <si>
    <t>Het woordgebruik is slecht.</t>
  </si>
  <si>
    <t xml:space="preserve">De tekst is onvoldoende correct. </t>
  </si>
  <si>
    <r>
      <rPr>
        <b/>
        <sz val="9"/>
        <color indexed="8"/>
        <rFont val="Verdana"/>
        <family val="2"/>
      </rPr>
      <t xml:space="preserve">Inhoud </t>
    </r>
    <r>
      <rPr>
        <sz val="9"/>
        <color indexed="8"/>
        <rFont val="Verdana"/>
        <family val="2"/>
      </rPr>
      <t>(totaal 10 elementen):</t>
    </r>
  </si>
  <si>
    <t>De tekst is ruim voldoende.</t>
  </si>
  <si>
    <t>Spelling, interpunctie en schrijfconventies zijn goed.</t>
  </si>
  <si>
    <t>De opbouw van de tekst is, gezien de opdracht, goed.</t>
  </si>
  <si>
    <t>De opbouw van de tekst is, gezien de opdracht, voldoende.</t>
  </si>
  <si>
    <t>De opbouw van de tekst is, gezien de opdracht, matig.</t>
  </si>
  <si>
    <t>Pnt</t>
  </si>
  <si>
    <t>Examen</t>
  </si>
  <si>
    <t>Vakonderdeel</t>
  </si>
  <si>
    <t>Ex.nr.</t>
  </si>
  <si>
    <t xml:space="preserve">Naam </t>
  </si>
  <si>
    <t>SE</t>
  </si>
  <si>
    <t>CE1</t>
  </si>
  <si>
    <t>Status</t>
  </si>
  <si>
    <t>Staatsexamens VO</t>
  </si>
  <si>
    <t>Woordgrens</t>
  </si>
  <si>
    <t>Examensoort</t>
  </si>
  <si>
    <t>VMBO TL</t>
  </si>
  <si>
    <t>Examensoort vak</t>
  </si>
  <si>
    <t>Schrijfvaardigheid</t>
  </si>
  <si>
    <t>Tijdvak</t>
  </si>
  <si>
    <t>Scoretabel</t>
  </si>
  <si>
    <t>Exnr</t>
  </si>
  <si>
    <t>Aftrek aantal woorden</t>
  </si>
  <si>
    <t>Woordgrens  havo/vwo (maximaal -5 punten)</t>
  </si>
  <si>
    <t>Woordgrens vmbo geen aftrek</t>
  </si>
  <si>
    <t>A</t>
  </si>
  <si>
    <t>T</t>
  </si>
  <si>
    <t>Absent</t>
  </si>
  <si>
    <t>Absentie</t>
  </si>
  <si>
    <t>ABSENT</t>
  </si>
  <si>
    <t xml:space="preserve"> </t>
  </si>
  <si>
    <t>(2) alinea 2: argument 1 + motivering</t>
  </si>
  <si>
    <t>(2) alinea 5: conclusie + afsluiting</t>
  </si>
  <si>
    <t>(2) alinea 3: argument 2 + motivering</t>
  </si>
  <si>
    <t>(2) alinea 4: argument 3 + motivering</t>
  </si>
  <si>
    <t>10 elementen</t>
  </si>
  <si>
    <t>9 elementen</t>
  </si>
  <si>
    <t>8 elementen</t>
  </si>
  <si>
    <t>7 elementen</t>
  </si>
  <si>
    <t>6 elementen</t>
  </si>
  <si>
    <t>Grammatica</t>
  </si>
  <si>
    <t>Worden de grammaticaregels juist toegepast?
Is de zinsbouw juist?</t>
  </si>
  <si>
    <t>Is het betoog goed gestructureerd, coherent en effectief?
Zijn de voorbeelden goed geïntegreerd?
Worden passende verbindings- en signaalwoorden gebruikt?</t>
  </si>
  <si>
    <t>Is de woordkeus accuraat?
Is de woordkeus gevarieerd?</t>
  </si>
  <si>
    <t>Het woordgebruik is uitstekend (ontstijgt soms dat niveau)</t>
  </si>
  <si>
    <t xml:space="preserve">Het woordgebruik is bijzonder slecht </t>
  </si>
  <si>
    <t xml:space="preserve">De tekst is bijzonder slecht </t>
  </si>
  <si>
    <t>De tekst is slecht</t>
  </si>
  <si>
    <t>De tekst is onvoldoende</t>
  </si>
  <si>
    <t>De tekst is voldoende</t>
  </si>
  <si>
    <t>De tekst is goed</t>
  </si>
  <si>
    <t>De tekst is nagenoeg correct</t>
  </si>
  <si>
    <t>Spelling, interpunctie zijn goed</t>
  </si>
  <si>
    <t>Spelling, interpunctie zijn voldoende</t>
  </si>
  <si>
    <t>Spelling, interpunctie zijn onvoldoende</t>
  </si>
  <si>
    <t>Goede verbindingen, goede structuur, coherent en effectief, goede voorbeelden</t>
  </si>
  <si>
    <t>(1) alinea 1: titel
  +inleiding+stelling*</t>
  </si>
  <si>
    <t>Examenopgaven</t>
  </si>
  <si>
    <t>Basisgegevens</t>
  </si>
  <si>
    <t>Vaste gegevens</t>
  </si>
  <si>
    <t>Kandidaatgegevens</t>
  </si>
  <si>
    <t>Spelling, interpunctie en lay-out</t>
  </si>
  <si>
    <t xml:space="preserve">Als 1e corrector vult u op uw tabblad het aantal woorden in dat de kandidaat gebruikt heeft.  </t>
  </si>
  <si>
    <t>Bij havo en vwo vindt aftrek plaats als de kandidaat minder dan het gevraagde aantal woorden gebruikt heeft. Per 10 woorden minder is de aftrek 1 punt tot een maximum van 5 aftrekpunten. Deze aftrek hoeft u niet op te geven maar wordt berekend.
De totaalscore en het berekende cijfer worden zichtbaar als alle gevraagde gegevens ingevuld zijn. (De lengteschaal van het cijfer is 100).</t>
  </si>
  <si>
    <t>5 elementen of minder</t>
  </si>
  <si>
    <t>Beoordeel:
Spelling, gebruik hoofdletters en kleine letters en interpunctie.</t>
  </si>
  <si>
    <t>Beoordeel of de tekst goed is
gestructureerd.</t>
  </si>
  <si>
    <t xml:space="preserve">Matige structuur, matige verbindingen, wel enige coherentie, voorbeelden redelijk geïntegreerd
</t>
  </si>
  <si>
    <t>Slechte structuur, slechte verbindingen en coherentie, voorbeelden 
passen niet bij de argumenten</t>
  </si>
  <si>
    <t xml:space="preserve"> corrector</t>
  </si>
  <si>
    <t>Teksten</t>
  </si>
  <si>
    <t>B1+</t>
  </si>
  <si>
    <t>B2+</t>
  </si>
  <si>
    <t>5 elementen</t>
  </si>
  <si>
    <t>Vul per kandidaat het aantal punten voor spelling, interpunctie en lay-out  in volgens de beoordelingstaak.</t>
  </si>
  <si>
    <t>Beoordeel:
· zinsbouw
· toepasssing grammaticale
  regels</t>
  </si>
  <si>
    <t>Beoordeel of de woordkeus:
· accuraat is
· gevarieerd is</t>
  </si>
  <si>
    <t>NB</t>
  </si>
  <si>
    <t xml:space="preserve">* Alinea 1: 
3 correcte elementen = 2 punten
2 correcte elementen = 1 punt
0 of 1 correct element = 0 punten
Onder een correct element wordt verstaan: het is begrijpelijk, ter zake doende, goed onderbouwd en door de kandidaat niet eerder gebruikt.
</t>
  </si>
  <si>
    <t>Berekening lege cellen</t>
  </si>
  <si>
    <t>VWO DU EN TU</t>
  </si>
  <si>
    <t>HAVO EN</t>
  </si>
  <si>
    <t>Samenvoeging vwo DU EN TU en havo EN</t>
  </si>
  <si>
    <t>4 of 3 elementen</t>
  </si>
  <si>
    <t>2 elementen of minder</t>
  </si>
  <si>
    <r>
      <rPr>
        <b/>
        <sz val="9"/>
        <color indexed="8"/>
        <rFont val="Verdana"/>
        <family val="2"/>
      </rPr>
      <t xml:space="preserve">Inhoud </t>
    </r>
    <r>
      <rPr>
        <sz val="9"/>
        <color rgb="FF000000"/>
        <rFont val="Verdana"/>
        <family val="2"/>
      </rPr>
      <t>(8 elementen, maximaal 6 punten):</t>
    </r>
  </si>
  <si>
    <t>(1) alinea 2: argument 1 + uitwerking</t>
  </si>
  <si>
    <t>(1) alinea 3: argument 2 + uitwerking</t>
  </si>
  <si>
    <t>(1) alinea 1: titel + inleiding</t>
  </si>
  <si>
    <t xml:space="preserve">(2) alinea 4: samenvatting en mening </t>
  </si>
  <si>
    <t xml:space="preserve">Beoordeel of de tekst goed is
gestructureerd, inclusief linking words. </t>
  </si>
  <si>
    <t>Beoordeel:
· spelling
· gebruik hoofdletters en kleine letters
· gebruik interpunctie
· schrijfconventies
· alinea indeling</t>
  </si>
  <si>
    <t>Beoordeel:
· spelling
· gebruik hoofdletters en kleine letters
· gebruik interpunctie
· lay-out(schrijfconventies)</t>
  </si>
  <si>
    <t>Per alinea worden 2 elementen verwacht, zoals vermeld bij Criterium:
Alinea 1: passende titel (1) en goed uitgewerkte inleiding (1);
Alinea’s 2 en 3: correcte weergave van de gekozen argumenten (1), aangevuld met een passende/bijbehorende uitwerking (1); 
Alinea 4: correcte samenvatting (1) + 
correcte mening (1) </t>
  </si>
  <si>
    <t xml:space="preserve">De examenopgaven kunt u downloaden via www.duo.nl 
https://duo.nl/particulier/oefenen-voor-het-staatsexamen/
</t>
  </si>
  <si>
    <t>Absentie en teruggetrokken</t>
  </si>
  <si>
    <t>Vul per kandidaat het aantal punten voor grammaticale correctheid in volgens de beoordelingstaak.</t>
  </si>
  <si>
    <t>VMBO GL</t>
  </si>
  <si>
    <t xml:space="preserve">Met dit digitaal correctieformulier kunt u van de schrijfvaardheidsopdrachten van de moderne vreemde talen de toegekende punten registreren. Het formulier is geschikt voor alle moderne vreemde talen. De omzetting van de score naar het cijfer vindt automatisch plaats.
Vul in dit document alle witte vakjes. Zodra er iets wordt ingevuld verandert de cel in een grijze kleur maar blijft muteerbaar. 
Als u alle beoordelingvakjes hebt ingevuld verschijnt het berekende cijfer in het groen.
</t>
  </si>
  <si>
    <t>Op dit tabblad selecteert u een examensoort en bijbehorend vak. Daarna wordt de bijbehorende omzettingstabel getoond waarmee het cijfer wordt berekend.</t>
  </si>
  <si>
    <t xml:space="preserve">Voer van alle kandidaten een examennummer en/of naam in. </t>
  </si>
  <si>
    <t>Absentie registreert u bij de betreffende kandidaat door een A van absent of T van teruggetrokken te selecteren achter zijn naam in de kolom 'Status'.</t>
  </si>
  <si>
    <t>Tabblad Correctie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</si>
</sst>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58"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1"/>
      <color indexed="8"/>
      <name val="Calibri"/>
      <family val="2"/>
    </font>
    <font>
      <sz val="8"/>
      <name val="Calibri"/>
      <family val="2"/>
    </font>
    <font>
      <sz val="11"/>
      <color indexed="8"/>
      <name val="Verdana"/>
      <family val="2"/>
    </font>
    <font>
      <b/>
      <sz val="9"/>
      <color indexed="8"/>
      <name val="Verdana"/>
      <family val="2"/>
    </font>
    <font>
      <sz val="9"/>
      <color indexed="8"/>
      <name val="Verdana"/>
      <family val="2"/>
    </font>
    <font>
      <b/>
      <sz val="12"/>
      <color indexed="10"/>
      <name val="Verdana"/>
      <family val="2"/>
    </font>
    <font>
      <b/>
      <sz val="9"/>
      <color indexed="9"/>
      <name val="Verdana"/>
      <family val="2"/>
    </font>
    <font>
      <sz val="12"/>
      <color indexed="8"/>
      <name val="Verdana"/>
      <family val="2"/>
    </font>
    <font>
      <sz val="6"/>
      <color rgb="FF990000"/>
      <name val="Verdana"/>
      <family val="2"/>
    </font>
    <font>
      <b/>
      <sz val="12"/>
      <color theme="0"/>
      <name val="Verdana"/>
      <family val="2"/>
    </font>
    <font>
      <b/>
      <sz val="9"/>
      <color theme="0"/>
      <name val="Verdana"/>
      <family val="2"/>
    </font>
    <font>
      <b/>
      <sz val="16"/>
      <color theme="0"/>
      <name val="Verdana"/>
      <family val="2"/>
    </font>
    <font>
      <sz val="9"/>
      <color theme="0"/>
      <name val="Verdana"/>
      <family val="2"/>
    </font>
    <font>
      <b/>
      <sz val="14"/>
      <color theme="0"/>
      <name val="Verdana"/>
      <family val="2"/>
    </font>
    <font>
      <sz val="11"/>
      <color theme="0"/>
      <name val="Calibri"/>
      <family val="2"/>
      <scheme val="minor"/>
    </font>
    <font>
      <b/>
      <sz val="11"/>
      <color theme="1"/>
      <name val="Verdana"/>
      <family val="2"/>
    </font>
    <font>
      <sz val="12"/>
      <color theme="1"/>
      <name val="Verdana"/>
      <family val="2"/>
    </font>
    <font>
      <sz val="11"/>
      <color theme="1"/>
      <name val="Verdana"/>
      <family val="2"/>
    </font>
    <font>
      <sz val="11"/>
      <color theme="0"/>
      <name val="Verdana"/>
      <family val="2"/>
    </font>
    <font>
      <b/>
      <sz val="22"/>
      <color theme="0" tint="-4.9989318521683403E-2"/>
      <name val="Calibri"/>
      <family val="2"/>
    </font>
    <font>
      <sz val="16"/>
      <color theme="9" tint="0.39997558519241921"/>
      <name val="Calibri"/>
      <family val="2"/>
    </font>
    <font>
      <sz val="10"/>
      <name val="Verdana"/>
      <family val="2"/>
    </font>
    <font>
      <sz val="9"/>
      <color theme="9" tint="0.39997558519241921"/>
      <name val="Verdana"/>
      <family val="2"/>
    </font>
    <font>
      <sz val="11"/>
      <color theme="9" tint="0.39997558519241921"/>
      <name val="Calibri"/>
      <family val="2"/>
      <scheme val="minor"/>
    </font>
    <font>
      <sz val="9"/>
      <color rgb="FF990000"/>
      <name val="Verdana"/>
      <family val="2"/>
    </font>
    <font>
      <sz val="11"/>
      <color theme="0"/>
      <name val="Calibri"/>
      <family val="2"/>
    </font>
    <font>
      <sz val="12"/>
      <color theme="0"/>
      <name val="Verdana"/>
      <family val="2"/>
    </font>
    <font>
      <sz val="10"/>
      <color theme="0"/>
      <name val="Verdana"/>
      <family val="2"/>
    </font>
    <font>
      <b/>
      <sz val="11"/>
      <name val="Verdana"/>
      <family val="2"/>
    </font>
    <font>
      <sz val="10"/>
      <color rgb="FF993300"/>
      <name val="Verdana"/>
      <family val="2"/>
    </font>
    <font>
      <b/>
      <sz val="12"/>
      <color rgb="FF993300"/>
      <name val="Verdana"/>
      <family val="2"/>
    </font>
    <font>
      <b/>
      <sz val="10"/>
      <color rgb="FF993300"/>
      <name val="Verdana"/>
      <family val="2"/>
    </font>
    <font>
      <sz val="11"/>
      <color theme="1"/>
      <name val="Arial"/>
      <family val="2"/>
    </font>
    <font>
      <b/>
      <sz val="11"/>
      <color theme="1"/>
      <name val="Calibri"/>
      <family val="2"/>
      <scheme val="minor"/>
    </font>
    <font>
      <sz val="11"/>
      <color theme="0"/>
      <name val="Arial"/>
      <family val="2"/>
    </font>
    <font>
      <b/>
      <sz val="11"/>
      <color theme="5" tint="0.59999389629810485"/>
      <name val="Verdana"/>
      <family val="2"/>
    </font>
    <font>
      <sz val="16"/>
      <color theme="1"/>
      <name val="Calibri"/>
      <family val="2"/>
    </font>
    <font>
      <b/>
      <sz val="12"/>
      <color theme="5" tint="0.59999389629810485"/>
      <name val="Verdana"/>
      <family val="2"/>
    </font>
    <font>
      <sz val="14"/>
      <color theme="1"/>
      <name val="Verdana"/>
      <family val="2"/>
    </font>
    <font>
      <sz val="14"/>
      <color theme="1"/>
      <name val="Calibri"/>
      <family val="2"/>
      <scheme val="minor"/>
    </font>
    <font>
      <sz val="11"/>
      <name val="Arial"/>
      <family val="2"/>
    </font>
    <font>
      <b/>
      <sz val="11"/>
      <color theme="1"/>
      <name val="Arial"/>
      <family val="2"/>
    </font>
    <font>
      <b/>
      <sz val="9"/>
      <color theme="5" tint="0.59999389629810485"/>
      <name val="Verdana"/>
      <family val="2"/>
    </font>
    <font>
      <sz val="8"/>
      <color theme="5" tint="0.59999389629810485"/>
      <name val="Verdana"/>
      <family val="2"/>
    </font>
    <font>
      <sz val="8"/>
      <color theme="1"/>
      <name val="Calibri"/>
      <family val="2"/>
      <scheme val="minor"/>
    </font>
    <font>
      <sz val="12"/>
      <color theme="1"/>
      <name val="Calibri"/>
      <family val="2"/>
    </font>
    <font>
      <b/>
      <sz val="16"/>
      <color theme="1"/>
      <name val="Calibri"/>
      <family val="2"/>
    </font>
    <font>
      <b/>
      <sz val="8"/>
      <color theme="0" tint="-0.14999847407452621"/>
      <name val="Verdana"/>
      <family val="2"/>
    </font>
    <font>
      <sz val="8"/>
      <color theme="0"/>
      <name val="Verdana"/>
      <family val="2"/>
    </font>
    <font>
      <b/>
      <sz val="8"/>
      <color rgb="FF993300"/>
      <name val="Verdana"/>
      <family val="2"/>
    </font>
    <font>
      <sz val="8"/>
      <color rgb="FF993300"/>
      <name val="Verdana"/>
      <family val="2"/>
    </font>
    <font>
      <b/>
      <sz val="7"/>
      <color rgb="FF993300"/>
      <name val="Verdana"/>
      <family val="2"/>
    </font>
    <font>
      <sz val="9"/>
      <color rgb="FF000000"/>
      <name val="Verdana"/>
      <family val="2"/>
    </font>
  </fonts>
  <fills count="12">
    <fill>
      <patternFill patternType="none"/>
    </fill>
    <fill>
      <patternFill patternType="gray125"/>
    </fill>
    <fill>
      <patternFill patternType="solid">
        <fgColor indexed="8"/>
        <bgColor indexed="64"/>
      </patternFill>
    </fill>
    <fill>
      <patternFill patternType="solid">
        <fgColor rgb="FF990000"/>
        <bgColor indexed="64"/>
      </patternFill>
    </fill>
    <fill>
      <patternFill patternType="solid">
        <fgColor theme="1"/>
        <bgColor indexed="64"/>
      </patternFill>
    </fill>
    <fill>
      <patternFill patternType="solid">
        <fgColor theme="0"/>
        <bgColor indexed="64"/>
      </patternFill>
    </fill>
    <fill>
      <patternFill patternType="solid">
        <fgColor theme="9" tint="0.39997558519241921"/>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993300"/>
        <bgColor indexed="64"/>
      </patternFill>
    </fill>
    <fill>
      <patternFill patternType="solid">
        <fgColor theme="0" tint="-0.14999847407452621"/>
        <bgColor indexed="64"/>
      </patternFill>
    </fill>
    <fill>
      <patternFill patternType="solid">
        <fgColor theme="5"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rgb="FF990000"/>
      </left>
      <right style="thick">
        <color rgb="FF990000"/>
      </right>
      <top style="thick">
        <color rgb="FF990000"/>
      </top>
      <bottom style="thick">
        <color rgb="FF990000"/>
      </bottom>
      <diagonal/>
    </border>
    <border>
      <left style="thin">
        <color rgb="FF993300"/>
      </left>
      <right style="thin">
        <color rgb="FF993300"/>
      </right>
      <top style="thin">
        <color rgb="FF993300"/>
      </top>
      <bottom style="thin">
        <color rgb="FF993300"/>
      </bottom>
      <diagonal/>
    </border>
    <border>
      <left style="thin">
        <color rgb="FF993300"/>
      </left>
      <right style="thin">
        <color rgb="FF993300"/>
      </right>
      <top style="thick">
        <color theme="1"/>
      </top>
      <bottom style="thin">
        <color rgb="FF993300"/>
      </bottom>
      <diagonal/>
    </border>
    <border>
      <left style="thin">
        <color rgb="FF993300"/>
      </left>
      <right style="thin">
        <color rgb="FF993300"/>
      </right>
      <top style="thin">
        <color rgb="FF993300"/>
      </top>
      <bottom/>
      <diagonal/>
    </border>
    <border>
      <left style="thin">
        <color rgb="FF993300"/>
      </left>
      <right/>
      <top style="thin">
        <color rgb="FF993300"/>
      </top>
      <bottom style="thin">
        <color rgb="FF993300"/>
      </bottom>
      <diagonal/>
    </border>
    <border>
      <left/>
      <right style="thin">
        <color rgb="FF993300"/>
      </right>
      <top style="thin">
        <color rgb="FF993300"/>
      </top>
      <bottom style="thin">
        <color rgb="FF993300"/>
      </bottom>
      <diagonal/>
    </border>
    <border>
      <left style="thin">
        <color rgb="FF993300"/>
      </left>
      <right style="thin">
        <color rgb="FF993300"/>
      </right>
      <top style="thin">
        <color rgb="FF993300"/>
      </top>
      <bottom style="thick">
        <color theme="1"/>
      </bottom>
      <diagonal/>
    </border>
    <border>
      <left style="thin">
        <color rgb="FF993300"/>
      </left>
      <right/>
      <top style="thin">
        <color rgb="FF993300"/>
      </top>
      <bottom style="thick">
        <color theme="1"/>
      </bottom>
      <diagonal/>
    </border>
    <border>
      <left/>
      <right style="thin">
        <color rgb="FF993300"/>
      </right>
      <top style="thin">
        <color rgb="FF993300"/>
      </top>
      <bottom style="thick">
        <color theme="1"/>
      </bottom>
      <diagonal/>
    </border>
    <border>
      <left style="thin">
        <color rgb="FF993300"/>
      </left>
      <right style="thin">
        <color rgb="FF993300"/>
      </right>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ck">
        <color rgb="FF990000"/>
      </right>
      <top/>
      <bottom style="thin">
        <color indexed="64"/>
      </bottom>
      <diagonal/>
    </border>
    <border>
      <left/>
      <right style="thin">
        <color rgb="FF993300"/>
      </right>
      <top/>
      <bottom/>
      <diagonal/>
    </border>
    <border>
      <left style="thin">
        <color rgb="FF993300"/>
      </left>
      <right style="thin">
        <color rgb="FF993300"/>
      </right>
      <top style="thin">
        <color indexed="64"/>
      </top>
      <bottom style="thick">
        <color theme="1"/>
      </bottom>
      <diagonal/>
    </border>
    <border>
      <left style="thin">
        <color rgb="FF993300"/>
      </left>
      <right style="thick">
        <color theme="1"/>
      </right>
      <top style="thin">
        <color rgb="FF993300"/>
      </top>
      <bottom style="thick">
        <color theme="1"/>
      </bottom>
      <diagonal/>
    </border>
    <border>
      <left style="thick">
        <color theme="1"/>
      </left>
      <right style="thin">
        <color rgb="FF993300"/>
      </right>
      <top style="thin">
        <color rgb="FF993300"/>
      </top>
      <bottom style="thick">
        <color theme="1"/>
      </bottom>
      <diagonal/>
    </border>
    <border>
      <left style="thin">
        <color rgb="FF993300"/>
      </left>
      <right style="thin">
        <color rgb="FF993300"/>
      </right>
      <top/>
      <bottom style="thin">
        <color rgb="FF993300"/>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rgb="FF993300"/>
      </left>
      <right/>
      <top style="thick">
        <color theme="1"/>
      </top>
      <bottom style="thin">
        <color rgb="FF993300"/>
      </bottom>
      <diagonal/>
    </border>
    <border>
      <left/>
      <right/>
      <top style="thick">
        <color rgb="FF990000"/>
      </top>
      <bottom/>
      <diagonal/>
    </border>
    <border>
      <left style="thick">
        <color rgb="FF993300"/>
      </left>
      <right/>
      <top style="thick">
        <color rgb="FF993300"/>
      </top>
      <bottom/>
      <diagonal/>
    </border>
    <border>
      <left style="thick">
        <color rgb="FF993300"/>
      </left>
      <right/>
      <top/>
      <bottom/>
      <diagonal/>
    </border>
    <border>
      <left style="thick">
        <color rgb="FF993300"/>
      </left>
      <right/>
      <top/>
      <bottom style="thick">
        <color rgb="FF993300"/>
      </bottom>
      <diagonal/>
    </border>
    <border>
      <left/>
      <right style="thick">
        <color rgb="FF993300"/>
      </right>
      <top style="thick">
        <color rgb="FF993300"/>
      </top>
      <bottom/>
      <diagonal/>
    </border>
    <border>
      <left style="thin">
        <color rgb="FF993300"/>
      </left>
      <right style="thick">
        <color theme="1"/>
      </right>
      <top style="thin">
        <color rgb="FF993300"/>
      </top>
      <bottom/>
      <diagonal/>
    </border>
    <border>
      <left style="thin">
        <color rgb="FF993300"/>
      </left>
      <right style="thick">
        <color theme="1"/>
      </right>
      <top/>
      <bottom/>
      <diagonal/>
    </border>
    <border>
      <left style="thin">
        <color rgb="FF993300"/>
      </left>
      <right style="thick">
        <color theme="1"/>
      </right>
      <top/>
      <bottom style="thin">
        <color rgb="FF9933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
      <left style="thick">
        <color rgb="FF993300"/>
      </left>
      <right style="thick">
        <color rgb="FF993300"/>
      </right>
      <top style="thick">
        <color rgb="FF993300"/>
      </top>
      <bottom/>
      <diagonal/>
    </border>
    <border>
      <left style="thick">
        <color rgb="FF993300"/>
      </left>
      <right style="thick">
        <color rgb="FF993300"/>
      </right>
      <top/>
      <bottom/>
      <diagonal/>
    </border>
    <border>
      <left style="thick">
        <color rgb="FF993300"/>
      </left>
      <right style="thick">
        <color rgb="FF993300"/>
      </right>
      <top/>
      <bottom style="thick">
        <color rgb="FF993300"/>
      </bottom>
      <diagonal/>
    </border>
    <border>
      <left style="thick">
        <color rgb="FF993300"/>
      </left>
      <right style="thick">
        <color rgb="FF993300"/>
      </right>
      <top style="thin">
        <color rgb="FF993300"/>
      </top>
      <bottom style="thin">
        <color rgb="FF993300"/>
      </bottom>
      <diagonal/>
    </border>
    <border>
      <left style="thick">
        <color rgb="FF993300"/>
      </left>
      <right style="thick">
        <color rgb="FF993300"/>
      </right>
      <top style="thin">
        <color rgb="FF993300"/>
      </top>
      <bottom style="thick">
        <color rgb="FF993300"/>
      </bottom>
      <diagonal/>
    </border>
    <border>
      <left style="thick">
        <color rgb="FF993300"/>
      </left>
      <right style="thick">
        <color rgb="FF993300"/>
      </right>
      <top style="thick">
        <color rgb="FF993300"/>
      </top>
      <bottom style="thin">
        <color rgb="FF993300"/>
      </bottom>
      <diagonal/>
    </border>
    <border>
      <left style="thick">
        <color theme="1"/>
      </left>
      <right style="thin">
        <color rgb="FF993300"/>
      </right>
      <top style="thin">
        <color rgb="FF993300"/>
      </top>
      <bottom/>
      <diagonal/>
    </border>
    <border>
      <left style="thick">
        <color theme="1"/>
      </left>
      <right style="thin">
        <color rgb="FF993300"/>
      </right>
      <top/>
      <bottom/>
      <diagonal/>
    </border>
    <border>
      <left style="thick">
        <color theme="1"/>
      </left>
      <right style="thin">
        <color rgb="FF993300"/>
      </right>
      <top/>
      <bottom style="thin">
        <color rgb="FF993300"/>
      </bottom>
      <diagonal/>
    </border>
  </borders>
  <cellStyleXfs count="2">
    <xf numFmtId="0" fontId="0" fillId="0" borderId="0"/>
    <xf numFmtId="9" fontId="5" fillId="0" borderId="0" applyFont="0" applyFill="0" applyBorder="0" applyAlignment="0" applyProtection="0"/>
  </cellStyleXfs>
  <cellXfs count="233">
    <xf numFmtId="0" fontId="0" fillId="0" borderId="0" xfId="0"/>
    <xf numFmtId="0" fontId="0" fillId="0" borderId="0" xfId="0" applyProtection="1"/>
    <xf numFmtId="0" fontId="7" fillId="0" borderId="0" xfId="0" applyFont="1" applyProtection="1"/>
    <xf numFmtId="0" fontId="11" fillId="2" borderId="7" xfId="0" applyFont="1" applyFill="1" applyBorder="1" applyProtection="1"/>
    <xf numFmtId="0" fontId="7" fillId="0" borderId="0" xfId="0" applyFont="1" applyBorder="1" applyProtection="1"/>
    <xf numFmtId="0" fontId="12" fillId="0" borderId="0" xfId="0" applyFont="1" applyAlignment="1" applyProtection="1"/>
    <xf numFmtId="0" fontId="9" fillId="0" borderId="0" xfId="0" applyFont="1" applyProtection="1"/>
    <xf numFmtId="0" fontId="13" fillId="3" borderId="0" xfId="0" applyFont="1" applyFill="1" applyBorder="1" applyAlignment="1" applyProtection="1">
      <alignment horizontal="right"/>
    </xf>
    <xf numFmtId="0" fontId="13" fillId="3" borderId="0" xfId="0" applyFont="1" applyFill="1" applyBorder="1" applyProtection="1"/>
    <xf numFmtId="0" fontId="15" fillId="3" borderId="0" xfId="0" applyFont="1" applyFill="1" applyBorder="1" applyProtection="1"/>
    <xf numFmtId="0" fontId="17" fillId="3" borderId="0" xfId="0" applyFont="1" applyFill="1" applyProtection="1"/>
    <xf numFmtId="0" fontId="10" fillId="3" borderId="0" xfId="0" applyFont="1" applyFill="1" applyBorder="1" applyAlignment="1" applyProtection="1">
      <alignment horizontal="right"/>
    </xf>
    <xf numFmtId="0" fontId="9" fillId="3" borderId="0" xfId="0" applyFont="1" applyFill="1" applyBorder="1" applyProtection="1"/>
    <xf numFmtId="0" fontId="7" fillId="3" borderId="0" xfId="0" applyFont="1" applyFill="1" applyBorder="1" applyProtection="1"/>
    <xf numFmtId="0" fontId="9" fillId="6" borderId="1" xfId="0" applyFont="1" applyFill="1" applyBorder="1" applyAlignment="1" applyProtection="1">
      <alignment horizontal="center" vertical="top" wrapText="1"/>
    </xf>
    <xf numFmtId="0" fontId="9" fillId="6" borderId="1" xfId="0" applyFont="1" applyFill="1" applyBorder="1" applyAlignment="1" applyProtection="1">
      <alignment horizontal="center" vertical="top"/>
    </xf>
    <xf numFmtId="0" fontId="17" fillId="3" borderId="1" xfId="0" applyFont="1" applyFill="1" applyBorder="1" applyAlignment="1" applyProtection="1">
      <alignment horizontal="center"/>
    </xf>
    <xf numFmtId="0" fontId="15" fillId="4" borderId="1" xfId="0" applyFont="1" applyFill="1" applyBorder="1" applyProtection="1"/>
    <xf numFmtId="0" fontId="9" fillId="6" borderId="7" xfId="0" applyFont="1" applyFill="1" applyBorder="1" applyAlignment="1" applyProtection="1">
      <alignment horizontal="center" vertical="top" wrapText="1"/>
    </xf>
    <xf numFmtId="0" fontId="17" fillId="3" borderId="7" xfId="0" applyFont="1" applyFill="1" applyBorder="1" applyAlignment="1" applyProtection="1">
      <alignment horizontal="center"/>
    </xf>
    <xf numFmtId="0" fontId="16" fillId="3" borderId="16" xfId="0" applyFont="1" applyFill="1" applyBorder="1" applyAlignment="1" applyProtection="1">
      <alignment horizontal="center"/>
    </xf>
    <xf numFmtId="0" fontId="15" fillId="3" borderId="17" xfId="0" applyFont="1" applyFill="1" applyBorder="1" applyProtection="1"/>
    <xf numFmtId="0" fontId="15" fillId="3" borderId="17" xfId="0" applyFont="1" applyFill="1" applyBorder="1" applyAlignment="1" applyProtection="1">
      <alignment horizontal="center"/>
    </xf>
    <xf numFmtId="0" fontId="18" fillId="3" borderId="18" xfId="0" applyFont="1" applyFill="1" applyBorder="1" applyAlignment="1" applyProtection="1">
      <alignment horizontal="center"/>
    </xf>
    <xf numFmtId="0" fontId="0" fillId="0" borderId="0" xfId="0" applyAlignment="1">
      <alignment horizontal="center"/>
    </xf>
    <xf numFmtId="0" fontId="9" fillId="0" borderId="0" xfId="0" applyFont="1" applyFill="1" applyProtection="1"/>
    <xf numFmtId="0" fontId="0" fillId="0" borderId="1" xfId="0" applyBorder="1" applyAlignment="1">
      <alignment horizontal="center"/>
    </xf>
    <xf numFmtId="0" fontId="0" fillId="0" borderId="0" xfId="0" applyAlignment="1">
      <alignment horizontal="left"/>
    </xf>
    <xf numFmtId="0" fontId="19" fillId="7" borderId="0" xfId="0" applyFont="1" applyFill="1"/>
    <xf numFmtId="0" fontId="19" fillId="7" borderId="0" xfId="0" applyFont="1" applyFill="1" applyAlignment="1">
      <alignment horizontal="left"/>
    </xf>
    <xf numFmtId="0" fontId="19" fillId="7" borderId="0" xfId="0" applyFont="1" applyFill="1" applyAlignment="1">
      <alignment horizontal="center"/>
    </xf>
    <xf numFmtId="0" fontId="0" fillId="6" borderId="7" xfId="0" applyFill="1" applyBorder="1"/>
    <xf numFmtId="0" fontId="0" fillId="6" borderId="8" xfId="0" applyFill="1" applyBorder="1"/>
    <xf numFmtId="0" fontId="0" fillId="6" borderId="6" xfId="0" applyFill="1" applyBorder="1"/>
    <xf numFmtId="0" fontId="17" fillId="3" borderId="0" xfId="0" applyFont="1" applyFill="1" applyAlignment="1" applyProtection="1">
      <alignment horizontal="right"/>
    </xf>
    <xf numFmtId="0" fontId="24" fillId="8" borderId="19" xfId="0" applyFont="1" applyFill="1" applyBorder="1" applyAlignment="1" applyProtection="1">
      <alignment horizontal="center"/>
      <protection hidden="1"/>
    </xf>
    <xf numFmtId="0" fontId="9" fillId="6" borderId="7" xfId="0" applyFont="1" applyFill="1" applyBorder="1" applyAlignment="1" applyProtection="1">
      <alignment horizontal="left" vertical="top" wrapText="1"/>
    </xf>
    <xf numFmtId="0" fontId="0" fillId="6" borderId="8" xfId="0" applyFill="1" applyBorder="1" applyAlignment="1">
      <alignment wrapText="1"/>
    </xf>
    <xf numFmtId="0" fontId="0" fillId="6" borderId="6" xfId="0" applyFill="1" applyBorder="1" applyAlignment="1">
      <alignment wrapText="1"/>
    </xf>
    <xf numFmtId="0" fontId="32" fillId="9" borderId="0" xfId="0" applyFont="1" applyFill="1" applyProtection="1"/>
    <xf numFmtId="0" fontId="18" fillId="9" borderId="0" xfId="0" applyFont="1" applyFill="1" applyAlignment="1" applyProtection="1">
      <alignment vertical="top"/>
    </xf>
    <xf numFmtId="0" fontId="32" fillId="0" borderId="0" xfId="0" applyFont="1"/>
    <xf numFmtId="0" fontId="23" fillId="9" borderId="0" xfId="0" applyFont="1" applyFill="1" applyAlignment="1" applyProtection="1"/>
    <xf numFmtId="0" fontId="31" fillId="9" borderId="0" xfId="0" applyFont="1" applyFill="1" applyAlignment="1" applyProtection="1"/>
    <xf numFmtId="0" fontId="23" fillId="9" borderId="0" xfId="0" applyFont="1" applyFill="1" applyProtection="1"/>
    <xf numFmtId="0" fontId="31" fillId="9" borderId="0" xfId="0" applyFont="1" applyFill="1" applyProtection="1"/>
    <xf numFmtId="0" fontId="34" fillId="9" borderId="0" xfId="0" applyFont="1" applyFill="1" applyProtection="1"/>
    <xf numFmtId="0" fontId="23" fillId="9" borderId="0" xfId="0" applyFont="1" applyFill="1" applyAlignment="1" applyProtection="1">
      <alignment horizontal="right"/>
    </xf>
    <xf numFmtId="0" fontId="14" fillId="9" borderId="0" xfId="0" applyFont="1" applyFill="1" applyAlignment="1" applyProtection="1">
      <alignment horizontal="center" vertical="center"/>
    </xf>
    <xf numFmtId="0" fontId="14" fillId="9" borderId="0" xfId="0" applyFont="1" applyFill="1" applyAlignment="1" applyProtection="1">
      <alignment vertical="center"/>
    </xf>
    <xf numFmtId="0" fontId="35" fillId="9" borderId="0" xfId="0" applyFont="1" applyFill="1" applyAlignment="1" applyProtection="1">
      <alignment vertical="center"/>
    </xf>
    <xf numFmtId="0" fontId="0" fillId="9" borderId="0" xfId="0" applyFill="1" applyProtection="1"/>
    <xf numFmtId="0" fontId="21" fillId="0" borderId="1" xfId="0" applyFont="1" applyFill="1" applyBorder="1" applyProtection="1">
      <protection locked="0"/>
    </xf>
    <xf numFmtId="0" fontId="21" fillId="9" borderId="5" xfId="0" applyFont="1" applyFill="1" applyBorder="1" applyProtection="1"/>
    <xf numFmtId="0" fontId="21" fillId="9" borderId="15" xfId="0" applyFont="1" applyFill="1" applyBorder="1" applyProtection="1"/>
    <xf numFmtId="0" fontId="21" fillId="0" borderId="1" xfId="0" applyFont="1" applyFill="1" applyBorder="1" applyAlignment="1" applyProtection="1">
      <alignment horizontal="center"/>
      <protection locked="0"/>
    </xf>
    <xf numFmtId="0" fontId="36" fillId="9" borderId="0" xfId="0" applyFont="1" applyFill="1" applyProtection="1"/>
    <xf numFmtId="0" fontId="37" fillId="0" borderId="0" xfId="0" applyNumberFormat="1" applyFont="1"/>
    <xf numFmtId="0" fontId="37" fillId="0" borderId="0" xfId="0" applyNumberFormat="1" applyFont="1" applyFill="1" applyAlignment="1">
      <alignment horizontal="left" vertical="center"/>
    </xf>
    <xf numFmtId="0" fontId="37" fillId="0" borderId="0" xfId="0" applyNumberFormat="1" applyFont="1" applyFill="1" applyAlignment="1">
      <alignment horizontal="left"/>
    </xf>
    <xf numFmtId="0" fontId="0" fillId="0" borderId="2" xfId="0" applyBorder="1" applyAlignment="1">
      <alignment horizontal="left"/>
    </xf>
    <xf numFmtId="0" fontId="15" fillId="3" borderId="0" xfId="0" applyFont="1" applyFill="1" applyBorder="1" applyAlignment="1" applyProtection="1">
      <alignment horizontal="right"/>
    </xf>
    <xf numFmtId="0" fontId="27" fillId="6" borderId="13" xfId="0" applyFont="1" applyFill="1" applyBorder="1" applyAlignment="1" applyProtection="1">
      <alignment horizontal="left" vertical="top" wrapText="1"/>
    </xf>
    <xf numFmtId="0" fontId="27" fillId="6" borderId="5" xfId="0" applyFont="1" applyFill="1" applyBorder="1" applyAlignment="1" applyProtection="1">
      <alignment horizontal="left" vertical="top" wrapText="1"/>
    </xf>
    <xf numFmtId="0" fontId="19" fillId="7" borderId="0" xfId="0" applyFont="1" applyFill="1" applyAlignment="1">
      <alignment horizontal="right"/>
    </xf>
    <xf numFmtId="0" fontId="30" fillId="7" borderId="0" xfId="0" applyFont="1" applyFill="1" applyAlignment="1">
      <alignment horizontal="center"/>
    </xf>
    <xf numFmtId="0" fontId="30" fillId="7" borderId="0" xfId="0" applyFont="1" applyFill="1"/>
    <xf numFmtId="0" fontId="39" fillId="7" borderId="0" xfId="0" applyNumberFormat="1" applyFont="1" applyFill="1"/>
    <xf numFmtId="0" fontId="15" fillId="4" borderId="7" xfId="0" applyFont="1" applyFill="1" applyBorder="1" applyAlignment="1" applyProtection="1">
      <alignment horizontal="center"/>
    </xf>
    <xf numFmtId="0" fontId="9" fillId="0" borderId="0" xfId="0" applyFont="1" applyFill="1" applyAlignment="1" applyProtection="1">
      <alignment horizontal="right"/>
    </xf>
    <xf numFmtId="164" fontId="25" fillId="6" borderId="8" xfId="0" applyNumberFormat="1" applyFont="1" applyFill="1" applyBorder="1" applyAlignment="1" applyProtection="1">
      <alignment horizontal="center"/>
    </xf>
    <xf numFmtId="0" fontId="17" fillId="3" borderId="3"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27" fillId="6" borderId="20" xfId="0" applyFont="1" applyFill="1" applyBorder="1" applyAlignment="1" applyProtection="1">
      <alignment horizontal="center" vertical="top" wrapText="1"/>
    </xf>
    <xf numFmtId="0" fontId="9" fillId="6" borderId="25" xfId="0" applyFont="1" applyFill="1" applyBorder="1" applyAlignment="1" applyProtection="1">
      <alignment horizontal="center" vertical="center"/>
    </xf>
    <xf numFmtId="0" fontId="15" fillId="3" borderId="0" xfId="0" applyFont="1" applyFill="1" applyBorder="1" applyAlignment="1" applyProtection="1">
      <alignment horizontal="center" wrapText="1"/>
    </xf>
    <xf numFmtId="0" fontId="23" fillId="3" borderId="34" xfId="0" applyFont="1" applyFill="1" applyBorder="1" applyProtection="1"/>
    <xf numFmtId="0" fontId="42" fillId="11" borderId="31" xfId="0" applyFont="1" applyFill="1" applyBorder="1" applyAlignment="1" applyProtection="1">
      <alignment horizontal="center"/>
    </xf>
    <xf numFmtId="0" fontId="45" fillId="0" borderId="0" xfId="0" applyNumberFormat="1" applyFont="1"/>
    <xf numFmtId="0" fontId="46" fillId="0" borderId="0" xfId="0" applyNumberFormat="1" applyFont="1"/>
    <xf numFmtId="0" fontId="47" fillId="11" borderId="29" xfId="0" applyFont="1" applyFill="1" applyBorder="1" applyAlignment="1" applyProtection="1">
      <alignment horizontal="center" wrapText="1"/>
    </xf>
    <xf numFmtId="0" fontId="43" fillId="11" borderId="26" xfId="0" applyFont="1" applyFill="1" applyBorder="1" applyAlignment="1" applyProtection="1">
      <alignment horizontal="center" vertical="center" wrapText="1"/>
    </xf>
    <xf numFmtId="0" fontId="17" fillId="3" borderId="5" xfId="0" applyFont="1" applyFill="1" applyBorder="1" applyAlignment="1" applyProtection="1">
      <alignment horizontal="left" vertical="center" wrapText="1"/>
    </xf>
    <xf numFmtId="0" fontId="17" fillId="3" borderId="0" xfId="0" applyFont="1" applyFill="1" applyBorder="1" applyAlignment="1" applyProtection="1">
      <alignment horizontal="right"/>
    </xf>
    <xf numFmtId="0" fontId="49" fillId="0" borderId="0" xfId="0" applyFont="1" applyAlignment="1">
      <alignment vertical="center" wrapText="1"/>
    </xf>
    <xf numFmtId="1" fontId="22" fillId="5" borderId="22" xfId="1" applyNumberFormat="1" applyFont="1" applyFill="1" applyBorder="1" applyAlignment="1" applyProtection="1">
      <alignment horizontal="center" vertical="center"/>
    </xf>
    <xf numFmtId="1" fontId="25" fillId="6" borderId="21" xfId="0" applyNumberFormat="1" applyFont="1" applyFill="1" applyBorder="1" applyAlignment="1" applyProtection="1">
      <alignment horizontal="center"/>
    </xf>
    <xf numFmtId="164" fontId="50" fillId="6" borderId="8" xfId="0" applyNumberFormat="1" applyFont="1" applyFill="1" applyBorder="1" applyAlignment="1" applyProtection="1">
      <alignment horizontal="center"/>
    </xf>
    <xf numFmtId="0" fontId="22" fillId="0" borderId="22"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17" fillId="3" borderId="5" xfId="0" applyFont="1" applyFill="1" applyBorder="1" applyAlignment="1" applyProtection="1">
      <alignment horizontal="left" vertical="center" wrapText="1"/>
    </xf>
    <xf numFmtId="0" fontId="17" fillId="3" borderId="0" xfId="0" applyFont="1" applyFill="1" applyBorder="1" applyAlignment="1" applyProtection="1">
      <alignment horizontal="right"/>
    </xf>
    <xf numFmtId="0" fontId="0" fillId="0" borderId="0" xfId="0" applyProtection="1">
      <protection locked="0"/>
    </xf>
    <xf numFmtId="0" fontId="51" fillId="8" borderId="19" xfId="0" applyFont="1" applyFill="1" applyBorder="1" applyAlignment="1" applyProtection="1">
      <alignment horizontal="center"/>
      <protection hidden="1"/>
    </xf>
    <xf numFmtId="49" fontId="26" fillId="6" borderId="56" xfId="0" applyNumberFormat="1" applyFont="1" applyFill="1" applyBorder="1" applyAlignment="1">
      <alignment vertical="top" wrapText="1"/>
    </xf>
    <xf numFmtId="49" fontId="26" fillId="6" borderId="55" xfId="0" applyNumberFormat="1" applyFont="1" applyFill="1" applyBorder="1" applyAlignment="1">
      <alignment vertical="top" wrapText="1"/>
    </xf>
    <xf numFmtId="49" fontId="26" fillId="6" borderId="57" xfId="0" applyNumberFormat="1" applyFont="1" applyFill="1" applyBorder="1" applyAlignment="1">
      <alignment vertical="top" wrapText="1"/>
    </xf>
    <xf numFmtId="49" fontId="26" fillId="0" borderId="58" xfId="0" applyNumberFormat="1" applyFont="1" applyBorder="1" applyAlignment="1">
      <alignment horizontal="left" vertical="top" wrapText="1"/>
    </xf>
    <xf numFmtId="0" fontId="35" fillId="9" borderId="0" xfId="0" applyFont="1" applyFill="1" applyBorder="1" applyAlignment="1" applyProtection="1">
      <alignment horizontal="center"/>
    </xf>
    <xf numFmtId="0" fontId="4" fillId="0" borderId="0" xfId="0" applyFont="1"/>
    <xf numFmtId="0" fontId="0" fillId="0" borderId="0" xfId="0" applyAlignment="1">
      <alignment horizontal="left"/>
    </xf>
    <xf numFmtId="0" fontId="0" fillId="9" borderId="0" xfId="0" applyFill="1" applyBorder="1" applyAlignment="1" applyProtection="1">
      <alignment horizontal="left"/>
    </xf>
    <xf numFmtId="0" fontId="0" fillId="9" borderId="0" xfId="0" applyFill="1" applyBorder="1" applyAlignment="1">
      <alignment horizontal="left"/>
    </xf>
    <xf numFmtId="0" fontId="52" fillId="10" borderId="7" xfId="0" applyFont="1" applyFill="1" applyBorder="1" applyAlignment="1" applyProtection="1">
      <alignment horizontal="center"/>
    </xf>
    <xf numFmtId="0" fontId="53" fillId="9" borderId="0" xfId="0" applyFont="1" applyFill="1" applyAlignment="1" applyProtection="1"/>
    <xf numFmtId="0" fontId="54" fillId="9" borderId="0" xfId="0" applyFont="1" applyFill="1" applyBorder="1" applyAlignment="1" applyProtection="1">
      <alignment horizontal="center"/>
    </xf>
    <xf numFmtId="0" fontId="55" fillId="9" borderId="0" xfId="0" applyFont="1" applyFill="1" applyProtection="1"/>
    <xf numFmtId="0" fontId="56" fillId="9" borderId="0" xfId="0" applyFont="1" applyFill="1" applyAlignment="1" applyProtection="1">
      <alignment horizontal="center" vertical="center" wrapText="1"/>
    </xf>
    <xf numFmtId="0" fontId="0" fillId="6" borderId="14" xfId="0" applyFill="1" applyBorder="1"/>
    <xf numFmtId="0" fontId="0" fillId="0" borderId="1" xfId="0" applyBorder="1" applyAlignment="1">
      <alignment horizontal="left"/>
    </xf>
    <xf numFmtId="49" fontId="3" fillId="0" borderId="58" xfId="0" applyNumberFormat="1" applyFont="1" applyBorder="1" applyAlignment="1">
      <alignment horizontal="left" vertical="top" wrapText="1"/>
    </xf>
    <xf numFmtId="49" fontId="3" fillId="0" borderId="56" xfId="0" applyNumberFormat="1" applyFont="1" applyBorder="1" applyAlignment="1">
      <alignment horizontal="left" vertical="top" wrapText="1"/>
    </xf>
    <xf numFmtId="49" fontId="3" fillId="6" borderId="55" xfId="0" applyNumberFormat="1" applyFont="1" applyFill="1" applyBorder="1" applyAlignment="1">
      <alignment vertical="top" wrapText="1"/>
    </xf>
    <xf numFmtId="49" fontId="3" fillId="6" borderId="56" xfId="0" applyNumberFormat="1" applyFont="1" applyFill="1" applyBorder="1" applyAlignment="1">
      <alignment vertical="top" wrapText="1"/>
    </xf>
    <xf numFmtId="49" fontId="3" fillId="6" borderId="46" xfId="0" applyNumberFormat="1" applyFont="1" applyFill="1" applyBorder="1" applyAlignment="1">
      <alignment vertical="top" wrapText="1"/>
    </xf>
    <xf numFmtId="49" fontId="3" fillId="6" borderId="47" xfId="0" applyNumberFormat="1" applyFont="1" applyFill="1" applyBorder="1" applyAlignment="1">
      <alignment vertical="top" wrapText="1"/>
    </xf>
    <xf numFmtId="0" fontId="9" fillId="6" borderId="7" xfId="0" applyFont="1" applyFill="1" applyBorder="1" applyAlignment="1" applyProtection="1">
      <alignment horizontal="left" vertical="top" wrapText="1"/>
    </xf>
    <xf numFmtId="0" fontId="19" fillId="0" borderId="0" xfId="0" applyFont="1" applyFill="1"/>
    <xf numFmtId="0" fontId="17" fillId="0" borderId="0" xfId="0" applyFont="1" applyFill="1" applyBorder="1" applyAlignment="1" applyProtection="1">
      <alignment horizontal="center"/>
    </xf>
    <xf numFmtId="0" fontId="0" fillId="0" borderId="0" xfId="0" applyFill="1"/>
    <xf numFmtId="0" fontId="17" fillId="0" borderId="7" xfId="0" applyFont="1" applyFill="1" applyBorder="1" applyAlignment="1" applyProtection="1">
      <alignment horizontal="center"/>
    </xf>
    <xf numFmtId="0" fontId="17" fillId="0" borderId="8" xfId="0" applyFont="1" applyFill="1" applyBorder="1" applyAlignment="1" applyProtection="1">
      <alignment horizontal="center"/>
    </xf>
    <xf numFmtId="0" fontId="17" fillId="0" borderId="6" xfId="0" applyFont="1" applyFill="1" applyBorder="1" applyAlignment="1" applyProtection="1">
      <alignment horizontal="center"/>
    </xf>
    <xf numFmtId="0" fontId="17" fillId="0" borderId="13" xfId="0" applyFont="1" applyFill="1" applyBorder="1" applyAlignment="1" applyProtection="1">
      <alignment horizontal="center"/>
    </xf>
    <xf numFmtId="0" fontId="17" fillId="0" borderId="5" xfId="0" applyFont="1" applyFill="1" applyBorder="1" applyAlignment="1" applyProtection="1">
      <alignment horizontal="center"/>
    </xf>
    <xf numFmtId="0" fontId="17" fillId="3" borderId="0" xfId="0" applyFont="1" applyFill="1" applyBorder="1" applyAlignment="1" applyProtection="1">
      <alignment horizontal="right"/>
    </xf>
    <xf numFmtId="49" fontId="2" fillId="0" borderId="58" xfId="0" applyNumberFormat="1" applyFont="1" applyBorder="1" applyAlignment="1">
      <alignment horizontal="left" vertical="top" wrapText="1"/>
    </xf>
    <xf numFmtId="0" fontId="22" fillId="0" borderId="26" xfId="0" applyFont="1" applyFill="1" applyBorder="1" applyAlignment="1" applyProtection="1">
      <alignment horizontal="center" wrapText="1"/>
    </xf>
    <xf numFmtId="164" fontId="41" fillId="6" borderId="44" xfId="0" applyNumberFormat="1" applyFont="1" applyFill="1" applyBorder="1" applyAlignment="1" applyProtection="1">
      <alignment horizontal="center" wrapText="1"/>
    </xf>
    <xf numFmtId="49" fontId="1" fillId="0" borderId="55" xfId="0" applyNumberFormat="1" applyFont="1" applyBorder="1" applyAlignment="1">
      <alignment horizontal="left" vertical="top" wrapText="1"/>
    </xf>
    <xf numFmtId="49" fontId="1" fillId="0" borderId="60" xfId="0" applyNumberFormat="1" applyFont="1" applyBorder="1" applyAlignment="1">
      <alignment horizontal="left" vertical="top" wrapText="1"/>
    </xf>
    <xf numFmtId="49" fontId="1" fillId="0" borderId="58" xfId="0" applyNumberFormat="1" applyFont="1" applyBorder="1" applyAlignment="1">
      <alignment horizontal="left" vertical="top" wrapText="1"/>
    </xf>
    <xf numFmtId="49" fontId="1" fillId="0" borderId="59" xfId="0" applyNumberFormat="1" applyFont="1" applyBorder="1" applyAlignment="1">
      <alignment horizontal="left" vertical="top" wrapText="1"/>
    </xf>
    <xf numFmtId="49" fontId="3" fillId="6" borderId="48" xfId="0" applyNumberFormat="1" applyFont="1" applyFill="1" applyBorder="1" applyAlignment="1">
      <alignment vertical="top" wrapText="1"/>
    </xf>
    <xf numFmtId="49" fontId="3" fillId="0" borderId="57" xfId="0" applyNumberFormat="1" applyFont="1" applyBorder="1" applyAlignment="1">
      <alignment horizontal="left" vertical="top" wrapText="1"/>
    </xf>
    <xf numFmtId="49" fontId="14" fillId="9" borderId="53" xfId="0" applyNumberFormat="1" applyFont="1" applyFill="1" applyBorder="1" applyAlignment="1">
      <alignment vertical="top" wrapText="1"/>
    </xf>
    <xf numFmtId="49" fontId="14" fillId="9" borderId="54" xfId="0" applyNumberFormat="1" applyFont="1" applyFill="1" applyBorder="1" applyAlignment="1">
      <alignment vertical="top" wrapText="1"/>
    </xf>
    <xf numFmtId="0" fontId="21" fillId="0" borderId="54" xfId="0" applyFont="1" applyBorder="1" applyAlignment="1">
      <alignment vertical="top" wrapText="1"/>
    </xf>
    <xf numFmtId="49" fontId="14" fillId="9" borderId="49" xfId="0" applyNumberFormat="1" applyFont="1" applyFill="1" applyBorder="1" applyAlignment="1">
      <alignment vertical="top" wrapText="1"/>
    </xf>
    <xf numFmtId="1" fontId="14" fillId="9" borderId="0" xfId="0" applyNumberFormat="1" applyFont="1" applyFill="1" applyAlignment="1" applyProtection="1">
      <alignment horizontal="center"/>
    </xf>
    <xf numFmtId="0" fontId="0" fillId="0" borderId="0" xfId="0" applyAlignment="1">
      <alignment horizontal="center"/>
    </xf>
    <xf numFmtId="0" fontId="0" fillId="0" borderId="0" xfId="0" applyAlignment="1"/>
    <xf numFmtId="0" fontId="20" fillId="0" borderId="1" xfId="0" applyFont="1" applyFill="1" applyBorder="1" applyAlignment="1" applyProtection="1">
      <alignment horizontal="left"/>
    </xf>
    <xf numFmtId="0" fontId="0" fillId="0" borderId="1" xfId="0" applyBorder="1" applyAlignment="1" applyProtection="1">
      <alignment horizontal="left"/>
    </xf>
    <xf numFmtId="0" fontId="0" fillId="0" borderId="1" xfId="0" applyBorder="1" applyAlignment="1">
      <alignment horizontal="left"/>
    </xf>
    <xf numFmtId="0" fontId="14" fillId="9" borderId="0" xfId="0" applyFont="1" applyFill="1" applyAlignment="1" applyProtection="1">
      <alignment horizontal="center"/>
    </xf>
    <xf numFmtId="0" fontId="38" fillId="0" borderId="0" xfId="0" applyFont="1" applyAlignment="1" applyProtection="1">
      <alignment horizontal="center"/>
    </xf>
    <xf numFmtId="0" fontId="0" fillId="0" borderId="1" xfId="0" applyFont="1" applyBorder="1" applyAlignment="1" applyProtection="1">
      <alignment horizontal="left"/>
    </xf>
    <xf numFmtId="0" fontId="20" fillId="5" borderId="1" xfId="0" applyFont="1" applyFill="1" applyBorder="1" applyAlignment="1" applyProtection="1">
      <alignment horizontal="left"/>
      <protection locked="0"/>
    </xf>
    <xf numFmtId="0" fontId="0" fillId="0" borderId="1" xfId="0" applyBorder="1" applyAlignment="1" applyProtection="1">
      <alignment horizontal="left"/>
      <protection locked="0"/>
    </xf>
    <xf numFmtId="0" fontId="33" fillId="5" borderId="1" xfId="0" applyFont="1" applyFill="1" applyBorder="1" applyAlignment="1" applyProtection="1">
      <alignment horizontal="left"/>
    </xf>
    <xf numFmtId="0" fontId="48" fillId="11" borderId="30" xfId="0" applyFont="1" applyFill="1" applyBorder="1" applyAlignment="1" applyProtection="1">
      <alignment horizontal="center" wrapText="1"/>
    </xf>
    <xf numFmtId="0" fontId="49" fillId="0" borderId="30" xfId="0" applyFont="1" applyBorder="1" applyAlignment="1" applyProtection="1">
      <alignment horizontal="center" wrapText="1"/>
    </xf>
    <xf numFmtId="0" fontId="17" fillId="3" borderId="5" xfId="0" applyFont="1" applyFill="1" applyBorder="1" applyAlignment="1" applyProtection="1">
      <alignment horizontal="left" vertical="center" wrapText="1"/>
    </xf>
    <xf numFmtId="0" fontId="0" fillId="0" borderId="0" xfId="0" applyAlignment="1" applyProtection="1">
      <alignment wrapText="1"/>
    </xf>
    <xf numFmtId="0" fontId="17" fillId="3" borderId="0" xfId="0" applyFont="1" applyFill="1" applyBorder="1" applyAlignment="1" applyProtection="1">
      <alignment horizontal="right" wrapText="1"/>
    </xf>
    <xf numFmtId="0" fontId="0" fillId="0" borderId="33" xfId="0" applyBorder="1" applyAlignment="1" applyProtection="1"/>
    <xf numFmtId="0" fontId="17" fillId="3" borderId="0" xfId="0" applyFont="1" applyFill="1" applyBorder="1" applyAlignment="1" applyProtection="1">
      <alignment horizontal="right"/>
    </xf>
    <xf numFmtId="0" fontId="0" fillId="0" borderId="15" xfId="0" applyBorder="1" applyAlignment="1" applyProtection="1"/>
    <xf numFmtId="0" fontId="15" fillId="3" borderId="4" xfId="0" applyFont="1" applyFill="1" applyBorder="1" applyAlignment="1" applyProtection="1">
      <alignment horizontal="right"/>
    </xf>
    <xf numFmtId="0" fontId="19" fillId="3" borderId="4" xfId="0" applyFont="1" applyFill="1" applyBorder="1" applyAlignment="1" applyProtection="1">
      <alignment horizontal="right"/>
    </xf>
    <xf numFmtId="0" fontId="0" fillId="0" borderId="32" xfId="0" applyBorder="1" applyAlignment="1" applyProtection="1"/>
    <xf numFmtId="1" fontId="22" fillId="5" borderId="22" xfId="1" applyNumberFormat="1" applyFont="1" applyFill="1" applyBorder="1" applyAlignment="1" applyProtection="1">
      <alignment horizontal="center" vertical="center"/>
      <protection locked="0"/>
    </xf>
    <xf numFmtId="1" fontId="22" fillId="5" borderId="28" xfId="1" applyNumberFormat="1" applyFont="1" applyFill="1" applyBorder="1" applyAlignment="1" applyProtection="1">
      <alignment horizontal="center" vertical="center"/>
      <protection locked="0"/>
    </xf>
    <xf numFmtId="1" fontId="22" fillId="5" borderId="37" xfId="1" applyNumberFormat="1" applyFont="1" applyFill="1" applyBorder="1" applyAlignment="1" applyProtection="1">
      <alignment horizontal="center" vertical="center"/>
      <protection locked="0"/>
    </xf>
    <xf numFmtId="0" fontId="17" fillId="3" borderId="10" xfId="0" applyFont="1" applyFill="1" applyBorder="1" applyAlignment="1" applyProtection="1"/>
    <xf numFmtId="0" fontId="17" fillId="3" borderId="4" xfId="0" applyFont="1" applyFill="1" applyBorder="1" applyAlignment="1" applyProtection="1"/>
    <xf numFmtId="0" fontId="27" fillId="6" borderId="0" xfId="0" applyFont="1" applyFill="1" applyBorder="1" applyAlignment="1" applyProtection="1">
      <alignment horizontal="left" vertical="top" wrapText="1"/>
    </xf>
    <xf numFmtId="0" fontId="27" fillId="6" borderId="0" xfId="0" applyFont="1" applyFill="1" applyBorder="1" applyAlignment="1" applyProtection="1">
      <alignment horizontal="left" vertical="top"/>
    </xf>
    <xf numFmtId="0" fontId="27" fillId="6" borderId="23" xfId="0" applyFont="1" applyFill="1" applyBorder="1" applyAlignment="1" applyProtection="1">
      <alignment horizontal="left" vertical="top" wrapText="1"/>
    </xf>
    <xf numFmtId="0" fontId="27" fillId="6" borderId="24" xfId="0" applyFont="1" applyFill="1" applyBorder="1" applyAlignment="1" applyProtection="1">
      <alignment horizontal="left" vertical="top"/>
    </xf>
    <xf numFmtId="0" fontId="27" fillId="6" borderId="23" xfId="0" applyFont="1" applyFill="1" applyBorder="1" applyAlignment="1" applyProtection="1">
      <alignment horizontal="left" vertical="top"/>
    </xf>
    <xf numFmtId="0" fontId="27" fillId="6" borderId="20" xfId="0" applyFont="1" applyFill="1" applyBorder="1" applyAlignment="1" applyProtection="1">
      <alignment horizontal="left" vertical="top" wrapText="1"/>
    </xf>
    <xf numFmtId="0" fontId="28" fillId="0" borderId="20" xfId="0" applyFont="1" applyBorder="1" applyAlignment="1" applyProtection="1">
      <alignment vertical="top" wrapText="1"/>
    </xf>
    <xf numFmtId="0" fontId="27" fillId="6" borderId="20" xfId="0" applyFont="1" applyFill="1" applyBorder="1" applyAlignment="1" applyProtection="1">
      <alignment vertical="top" wrapText="1"/>
    </xf>
    <xf numFmtId="0" fontId="28" fillId="6" borderId="24" xfId="0" applyFont="1" applyFill="1" applyBorder="1" applyAlignment="1" applyProtection="1">
      <alignment horizontal="left" vertical="top"/>
    </xf>
    <xf numFmtId="0" fontId="28" fillId="6" borderId="23" xfId="0" applyFont="1" applyFill="1" applyBorder="1" applyAlignment="1" applyProtection="1">
      <alignment horizontal="left" vertical="top"/>
    </xf>
    <xf numFmtId="1" fontId="22" fillId="5" borderId="61" xfId="1" applyNumberFormat="1" applyFont="1" applyFill="1" applyBorder="1" applyAlignment="1" applyProtection="1">
      <alignment horizontal="center" vertical="center"/>
      <protection locked="0"/>
    </xf>
    <xf numFmtId="1" fontId="22" fillId="5" borderId="62" xfId="1" applyNumberFormat="1" applyFont="1" applyFill="1" applyBorder="1" applyAlignment="1" applyProtection="1">
      <alignment horizontal="center" vertical="center"/>
      <protection locked="0"/>
    </xf>
    <xf numFmtId="1" fontId="22" fillId="5" borderId="63" xfId="1" applyNumberFormat="1" applyFont="1" applyFill="1" applyBorder="1" applyAlignment="1" applyProtection="1">
      <alignment horizontal="center" vertical="center"/>
      <protection locked="0"/>
    </xf>
    <xf numFmtId="1" fontId="22" fillId="5" borderId="50" xfId="1" applyNumberFormat="1" applyFont="1" applyFill="1" applyBorder="1" applyAlignment="1" applyProtection="1">
      <alignment horizontal="center" vertical="center"/>
      <protection locked="0"/>
    </xf>
    <xf numFmtId="1" fontId="22" fillId="5" borderId="51" xfId="1" applyNumberFormat="1" applyFont="1" applyFill="1" applyBorder="1" applyAlignment="1" applyProtection="1">
      <alignment horizontal="center" vertical="center"/>
      <protection locked="0"/>
    </xf>
    <xf numFmtId="1" fontId="22" fillId="5" borderId="52" xfId="1" applyNumberFormat="1" applyFont="1" applyFill="1" applyBorder="1" applyAlignment="1" applyProtection="1">
      <alignment horizontal="center" vertical="center"/>
      <protection locked="0"/>
    </xf>
    <xf numFmtId="0" fontId="14" fillId="3" borderId="13" xfId="0" applyFont="1" applyFill="1" applyBorder="1" applyAlignment="1" applyProtection="1">
      <alignment vertical="center"/>
    </xf>
    <xf numFmtId="0" fontId="14" fillId="3" borderId="12" xfId="0" applyFont="1" applyFill="1" applyBorder="1" applyAlignment="1" applyProtection="1">
      <alignment vertical="center"/>
    </xf>
    <xf numFmtId="0" fontId="40" fillId="11" borderId="9" xfId="0" applyFont="1" applyFill="1" applyBorder="1" applyAlignment="1" applyProtection="1">
      <alignment horizontal="left"/>
    </xf>
    <xf numFmtId="0" fontId="40" fillId="11" borderId="2" xfId="0" applyFont="1" applyFill="1" applyBorder="1" applyAlignment="1" applyProtection="1">
      <alignment horizontal="left"/>
    </xf>
    <xf numFmtId="0" fontId="15" fillId="3" borderId="0" xfId="0" applyFont="1" applyFill="1" applyBorder="1" applyAlignment="1" applyProtection="1"/>
    <xf numFmtId="0" fontId="28" fillId="6" borderId="24" xfId="0" applyFont="1" applyFill="1" applyBorder="1" applyProtection="1"/>
    <xf numFmtId="0" fontId="28" fillId="6" borderId="23" xfId="0" applyFont="1" applyFill="1" applyBorder="1" applyProtection="1"/>
    <xf numFmtId="0" fontId="11" fillId="2" borderId="5" xfId="0" applyFont="1" applyFill="1" applyBorder="1" applyAlignment="1" applyProtection="1">
      <alignment horizontal="center"/>
    </xf>
    <xf numFmtId="0" fontId="7" fillId="0" borderId="0" xfId="0" applyFont="1" applyBorder="1" applyAlignment="1" applyProtection="1">
      <alignment horizontal="center"/>
    </xf>
    <xf numFmtId="0" fontId="0" fillId="0" borderId="15" xfId="0" applyBorder="1" applyAlignment="1" applyProtection="1">
      <alignment horizontal="center"/>
    </xf>
    <xf numFmtId="0" fontId="47" fillId="11" borderId="38" xfId="0" applyFont="1" applyFill="1" applyBorder="1" applyAlignment="1" applyProtection="1">
      <alignment horizontal="center" wrapText="1"/>
    </xf>
    <xf numFmtId="0" fontId="0" fillId="0" borderId="39" xfId="0" applyBorder="1" applyAlignment="1" applyProtection="1">
      <alignment horizontal="center" wrapText="1"/>
    </xf>
    <xf numFmtId="0" fontId="48" fillId="11" borderId="40" xfId="0" applyFont="1" applyFill="1" applyBorder="1" applyAlignment="1" applyProtection="1">
      <alignment horizontal="center" wrapText="1"/>
    </xf>
    <xf numFmtId="0" fontId="0" fillId="0" borderId="41" xfId="0" applyBorder="1" applyAlignment="1" applyProtection="1">
      <alignment horizontal="center" wrapText="1"/>
    </xf>
    <xf numFmtId="0" fontId="49" fillId="0" borderId="40" xfId="0" applyFont="1" applyBorder="1" applyAlignment="1" applyProtection="1">
      <alignment horizontal="center" wrapText="1"/>
    </xf>
    <xf numFmtId="0" fontId="42" fillId="11" borderId="42" xfId="0" applyFont="1" applyFill="1" applyBorder="1" applyAlignment="1" applyProtection="1">
      <alignment horizontal="center" wrapText="1"/>
    </xf>
    <xf numFmtId="0" fontId="0" fillId="0" borderId="43" xfId="0" applyBorder="1" applyAlignment="1" applyProtection="1">
      <alignment horizontal="center" wrapText="1"/>
    </xf>
    <xf numFmtId="165" fontId="40" fillId="11" borderId="9" xfId="0" applyNumberFormat="1" applyFont="1" applyFill="1" applyBorder="1" applyAlignment="1" applyProtection="1">
      <alignment horizontal="left"/>
    </xf>
    <xf numFmtId="165" fontId="40" fillId="11" borderId="2" xfId="0" applyNumberFormat="1" applyFont="1" applyFill="1" applyBorder="1" applyAlignment="1" applyProtection="1">
      <alignment horizontal="left"/>
    </xf>
    <xf numFmtId="0" fontId="43" fillId="11" borderId="26" xfId="0" applyFont="1" applyFill="1" applyBorder="1" applyAlignment="1" applyProtection="1">
      <alignment horizontal="center" vertical="center" wrapText="1"/>
    </xf>
    <xf numFmtId="0" fontId="44" fillId="11" borderId="27" xfId="0" applyFont="1" applyFill="1" applyBorder="1" applyAlignment="1" applyProtection="1">
      <alignment horizontal="center" vertical="center" wrapText="1"/>
    </xf>
    <xf numFmtId="0" fontId="19" fillId="0" borderId="45" xfId="0" applyFont="1" applyBorder="1" applyAlignment="1" applyProtection="1">
      <alignment vertical="top" wrapText="1"/>
    </xf>
    <xf numFmtId="0" fontId="19" fillId="0" borderId="0" xfId="0" applyFont="1" applyAlignment="1" applyProtection="1">
      <alignment vertical="top" wrapText="1"/>
    </xf>
    <xf numFmtId="0" fontId="9" fillId="6" borderId="13" xfId="0" applyFont="1" applyFill="1" applyBorder="1" applyAlignment="1" applyProtection="1">
      <alignment horizontal="left" vertical="top" wrapText="1"/>
    </xf>
    <xf numFmtId="0" fontId="0" fillId="6" borderId="14" xfId="0" applyFill="1" applyBorder="1" applyProtection="1"/>
    <xf numFmtId="0" fontId="0" fillId="6" borderId="5" xfId="0" applyFill="1" applyBorder="1" applyProtection="1"/>
    <xf numFmtId="0" fontId="0" fillId="6" borderId="15" xfId="0" applyFill="1" applyBorder="1" applyProtection="1"/>
    <xf numFmtId="0" fontId="0" fillId="6" borderId="10" xfId="0" applyFill="1" applyBorder="1" applyProtection="1"/>
    <xf numFmtId="0" fontId="0" fillId="6" borderId="11" xfId="0" applyFill="1" applyBorder="1" applyProtection="1"/>
    <xf numFmtId="0" fontId="0" fillId="6" borderId="14" xfId="0" applyFill="1" applyBorder="1" applyAlignment="1" applyProtection="1">
      <alignment horizontal="left" vertical="top"/>
    </xf>
    <xf numFmtId="0" fontId="9" fillId="6" borderId="5" xfId="0" applyFont="1" applyFill="1" applyBorder="1" applyAlignment="1" applyProtection="1">
      <alignment horizontal="left" vertical="top" wrapText="1"/>
    </xf>
    <xf numFmtId="0" fontId="0" fillId="6" borderId="15" xfId="0" applyFill="1" applyBorder="1" applyAlignment="1" applyProtection="1">
      <alignment horizontal="left" vertical="top"/>
    </xf>
    <xf numFmtId="0" fontId="0" fillId="6" borderId="10" xfId="0" applyFill="1" applyBorder="1" applyAlignment="1" applyProtection="1">
      <alignment horizontal="left" vertical="top"/>
    </xf>
    <xf numFmtId="0" fontId="0" fillId="6" borderId="11" xfId="0" applyFill="1" applyBorder="1" applyAlignment="1" applyProtection="1">
      <alignment horizontal="left" vertical="top"/>
    </xf>
    <xf numFmtId="0" fontId="9" fillId="6" borderId="14" xfId="0" applyFont="1" applyFill="1" applyBorder="1" applyAlignment="1" applyProtection="1">
      <alignment horizontal="left" vertical="top"/>
    </xf>
    <xf numFmtId="0" fontId="9" fillId="6" borderId="15" xfId="0" applyFont="1" applyFill="1" applyBorder="1" applyAlignment="1" applyProtection="1">
      <alignment horizontal="left" vertical="top"/>
    </xf>
    <xf numFmtId="0" fontId="9" fillId="6" borderId="5" xfId="0" applyFont="1" applyFill="1" applyBorder="1" applyAlignment="1" applyProtection="1">
      <alignment horizontal="left" vertical="top"/>
    </xf>
    <xf numFmtId="0" fontId="9" fillId="6" borderId="10" xfId="0" applyFont="1" applyFill="1" applyBorder="1" applyAlignment="1" applyProtection="1">
      <alignment horizontal="left" vertical="top"/>
    </xf>
    <xf numFmtId="0" fontId="9" fillId="6" borderId="11" xfId="0" applyFont="1" applyFill="1" applyBorder="1" applyAlignment="1" applyProtection="1">
      <alignment horizontal="left" vertical="top"/>
    </xf>
    <xf numFmtId="0" fontId="9" fillId="6" borderId="7" xfId="0" applyFont="1" applyFill="1" applyBorder="1" applyAlignment="1" applyProtection="1">
      <alignment horizontal="left" vertical="top" wrapText="1"/>
    </xf>
    <xf numFmtId="0" fontId="9" fillId="6" borderId="8" xfId="0" applyFont="1" applyFill="1" applyBorder="1" applyAlignment="1" applyProtection="1">
      <alignment horizontal="left" vertical="top" wrapText="1"/>
    </xf>
    <xf numFmtId="0" fontId="0" fillId="0" borderId="8" xfId="0" applyBorder="1" applyAlignment="1"/>
    <xf numFmtId="0" fontId="0" fillId="0" borderId="6" xfId="0" applyBorder="1" applyAlignment="1"/>
    <xf numFmtId="0" fontId="8" fillId="6" borderId="13" xfId="0" applyFont="1" applyFill="1" applyBorder="1" applyAlignment="1" applyProtection="1">
      <alignment horizontal="left" vertical="top" wrapText="1"/>
    </xf>
    <xf numFmtId="0" fontId="0" fillId="0" borderId="8" xfId="0" applyBorder="1" applyAlignment="1">
      <alignment vertical="top" wrapText="1"/>
    </xf>
    <xf numFmtId="0" fontId="0" fillId="0" borderId="6" xfId="0" applyBorder="1" applyAlignment="1">
      <alignment vertical="top" wrapText="1"/>
    </xf>
    <xf numFmtId="0" fontId="9" fillId="6" borderId="7" xfId="0" applyFont="1" applyFill="1" applyBorder="1" applyAlignment="1" applyProtection="1">
      <alignment vertical="top" wrapText="1"/>
    </xf>
    <xf numFmtId="0" fontId="8" fillId="6" borderId="7" xfId="0" applyFont="1" applyFill="1" applyBorder="1" applyAlignment="1" applyProtection="1">
      <alignment horizontal="left" vertical="top" wrapText="1"/>
    </xf>
  </cellXfs>
  <cellStyles count="2">
    <cellStyle name="Procent" xfId="1" builtinId="5"/>
    <cellStyle name="Standaard" xfId="0" builtinId="0"/>
  </cellStyles>
  <dxfs count="56">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theme="0"/>
      </font>
      <fill>
        <patternFill>
          <bgColor rgb="FFFF0000"/>
        </patternFill>
      </fill>
    </dxf>
    <dxf>
      <font>
        <color rgb="FFFF0000"/>
      </font>
    </dxf>
    <dxf>
      <fill>
        <patternFill>
          <bgColor theme="0" tint="-0.14996795556505021"/>
        </patternFill>
      </fill>
    </dxf>
    <dxf>
      <font>
        <color theme="1"/>
      </font>
    </dxf>
    <dxf>
      <font>
        <color theme="1"/>
      </font>
    </dxf>
    <dxf>
      <font>
        <color theme="0"/>
      </font>
    </dxf>
    <dxf>
      <font>
        <color auto="1"/>
      </font>
      <fill>
        <patternFill>
          <bgColor theme="9" tint="0.39994506668294322"/>
        </patternFill>
      </fill>
    </dxf>
    <dxf>
      <font>
        <color rgb="FFFF0000"/>
      </font>
      <fill>
        <patternFill>
          <bgColor theme="1" tint="0.499984740745262"/>
        </patternFill>
      </fill>
    </dxf>
    <dxf>
      <font>
        <color rgb="FFFF0000"/>
      </font>
      <fill>
        <patternFill>
          <bgColor theme="1" tint="0.499984740745262"/>
        </patternFill>
      </fill>
    </dxf>
    <dxf>
      <font>
        <color rgb="FFFF0000"/>
      </font>
    </dxf>
    <dxf>
      <fill>
        <patternFill>
          <bgColor theme="0" tint="-0.14996795556505021"/>
        </patternFill>
      </fill>
    </dxf>
    <dxf>
      <fill>
        <patternFill>
          <bgColor theme="0" tint="-0.14996795556505021"/>
        </patternFill>
      </fill>
    </dxf>
    <dxf>
      <font>
        <color theme="0" tint="-4.9989318521683403E-2"/>
      </font>
      <fill>
        <patternFill>
          <bgColor theme="0" tint="-4.9989318521683403E-2"/>
        </patternFill>
      </fill>
    </dxf>
    <dxf>
      <font>
        <color theme="0"/>
      </font>
      <fill>
        <patternFill>
          <bgColor rgb="FF92D050"/>
        </patternFill>
      </fill>
    </dxf>
    <dxf>
      <font>
        <color theme="9" tint="0.39994506668294322"/>
      </font>
    </dxf>
    <dxf>
      <font>
        <color theme="0"/>
      </font>
    </dxf>
    <dxf>
      <font>
        <color theme="1"/>
      </font>
    </dxf>
    <dxf>
      <font>
        <color theme="1"/>
      </font>
    </dxf>
    <dxf>
      <font>
        <color theme="0"/>
      </font>
    </dxf>
    <dxf>
      <font>
        <color auto="1"/>
      </font>
      <fill>
        <patternFill>
          <bgColor theme="9" tint="0.39994506668294322"/>
        </patternFill>
      </fill>
    </dxf>
    <dxf>
      <fill>
        <patternFill>
          <bgColor theme="0" tint="-0.14996795556505021"/>
        </patternFill>
      </fill>
    </dxf>
    <dxf>
      <font>
        <color theme="1"/>
      </font>
      <fill>
        <patternFill>
          <bgColor theme="0"/>
        </patternFill>
      </fill>
      <border>
        <left style="thin">
          <color auto="1"/>
        </left>
        <right style="thin">
          <color auto="1"/>
        </right>
        <top style="thin">
          <color auto="1"/>
        </top>
        <bottom style="thin">
          <color auto="1"/>
        </bottom>
        <vertical/>
        <horizontal/>
      </border>
    </dxf>
    <dxf>
      <font>
        <color theme="0"/>
      </font>
      <fill>
        <patternFill>
          <bgColor rgb="FF993300"/>
        </patternFill>
      </fill>
    </dxf>
    <dxf>
      <font>
        <color theme="0"/>
      </font>
      <fill>
        <patternFill>
          <bgColor rgb="FF993300"/>
        </patternFill>
      </fill>
    </dxf>
    <dxf>
      <font>
        <color theme="0"/>
      </font>
    </dxf>
    <dxf>
      <font>
        <color theme="0"/>
      </font>
    </dxf>
    <dxf>
      <font>
        <color theme="0"/>
      </font>
    </dxf>
    <dxf>
      <font>
        <color theme="0"/>
      </font>
    </dxf>
    <dxf>
      <font>
        <color theme="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color theme="1"/>
      </font>
    </dxf>
    <dxf>
      <font>
        <color theme="1"/>
      </font>
      <fill>
        <patternFill>
          <bgColor theme="0" tint="-0.14996795556505021"/>
        </patternFill>
      </fill>
      <border>
        <left style="thin">
          <color auto="1"/>
        </left>
        <right style="thin">
          <color auto="1"/>
        </right>
        <top style="thin">
          <color auto="1"/>
        </top>
        <bottom style="thin">
          <color auto="1"/>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993300"/>
      <color rgb="FF990000"/>
      <color rgb="FF990033"/>
      <color rgb="FFCC3300"/>
      <color rgb="FF00CC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xamendiensten\st-vhm\algemeen\medewerkers\Rene\2017\Deelscorelijst%20basisbestand%20201703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sheetName val="Basisgegevens"/>
      <sheetName val="Eerste correctie"/>
      <sheetName val="Tweede correctie"/>
      <sheetName val="DI 200"/>
      <sheetName val="Correctiestaat"/>
      <sheetName val="Validatie"/>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showGridLines="0" tabSelected="1" workbookViewId="0">
      <selection sqref="A1:B1"/>
    </sheetView>
  </sheetViews>
  <sheetFormatPr defaultRowHeight="14.4" x14ac:dyDescent="0.3"/>
  <cols>
    <col min="1" max="1" width="29.6640625" customWidth="1"/>
    <col min="2" max="2" width="92.33203125" customWidth="1"/>
  </cols>
  <sheetData>
    <row r="1" spans="1:2" ht="17.399999999999999" thickTop="1" thickBot="1" x14ac:dyDescent="0.35">
      <c r="A1" s="137" t="s">
        <v>79</v>
      </c>
      <c r="B1" s="138"/>
    </row>
    <row r="2" spans="1:2" ht="97.2" customHeight="1" thickTop="1" x14ac:dyDescent="0.3">
      <c r="A2" s="114" t="s">
        <v>80</v>
      </c>
      <c r="B2" s="131" t="s">
        <v>197</v>
      </c>
    </row>
    <row r="3" spans="1:2" ht="28.5" customHeight="1" thickBot="1" x14ac:dyDescent="0.35">
      <c r="A3" s="115" t="s">
        <v>156</v>
      </c>
      <c r="B3" s="99" t="s">
        <v>193</v>
      </c>
    </row>
    <row r="4" spans="1:2" ht="17.399999999999999" thickTop="1" thickBot="1" x14ac:dyDescent="0.35">
      <c r="A4" s="137" t="s">
        <v>157</v>
      </c>
      <c r="B4" s="139"/>
    </row>
    <row r="5" spans="1:2" ht="45" customHeight="1" thickTop="1" x14ac:dyDescent="0.3">
      <c r="A5" s="97" t="s">
        <v>158</v>
      </c>
      <c r="B5" s="132" t="s">
        <v>198</v>
      </c>
    </row>
    <row r="6" spans="1:2" ht="45" customHeight="1" x14ac:dyDescent="0.3">
      <c r="A6" s="96" t="s">
        <v>159</v>
      </c>
      <c r="B6" s="133" t="s">
        <v>199</v>
      </c>
    </row>
    <row r="7" spans="1:2" ht="45" customHeight="1" thickBot="1" x14ac:dyDescent="0.35">
      <c r="A7" s="98" t="s">
        <v>194</v>
      </c>
      <c r="B7" s="134" t="s">
        <v>200</v>
      </c>
    </row>
    <row r="8" spans="1:2" ht="17.399999999999999" thickTop="1" thickBot="1" x14ac:dyDescent="0.35">
      <c r="A8" s="137" t="s">
        <v>201</v>
      </c>
      <c r="B8" s="140"/>
    </row>
    <row r="9" spans="1:2" ht="31.5" customHeight="1" thickTop="1" x14ac:dyDescent="0.3">
      <c r="A9" s="116" t="s">
        <v>0</v>
      </c>
      <c r="B9" s="113" t="s">
        <v>81</v>
      </c>
    </row>
    <row r="10" spans="1:2" ht="31.5" customHeight="1" x14ac:dyDescent="0.3">
      <c r="A10" s="117" t="s">
        <v>4</v>
      </c>
      <c r="B10" s="128" t="s">
        <v>195</v>
      </c>
    </row>
    <row r="11" spans="1:2" ht="31.5" customHeight="1" x14ac:dyDescent="0.3">
      <c r="A11" s="117" t="s">
        <v>160</v>
      </c>
      <c r="B11" s="112" t="s">
        <v>173</v>
      </c>
    </row>
    <row r="12" spans="1:2" ht="31.5" customHeight="1" x14ac:dyDescent="0.3">
      <c r="A12" s="117" t="s">
        <v>5</v>
      </c>
      <c r="B12" s="112" t="s">
        <v>82</v>
      </c>
    </row>
    <row r="13" spans="1:2" ht="31.5" customHeight="1" x14ac:dyDescent="0.3">
      <c r="A13" s="117" t="s">
        <v>6</v>
      </c>
      <c r="B13" s="112" t="s">
        <v>83</v>
      </c>
    </row>
    <row r="14" spans="1:2" ht="31.5" customHeight="1" x14ac:dyDescent="0.3">
      <c r="A14" s="117" t="s">
        <v>2</v>
      </c>
      <c r="B14" s="112" t="s">
        <v>161</v>
      </c>
    </row>
    <row r="15" spans="1:2" ht="100.5" customHeight="1" thickBot="1" x14ac:dyDescent="0.35">
      <c r="A15" s="135" t="s">
        <v>84</v>
      </c>
      <c r="B15" s="136" t="s">
        <v>162</v>
      </c>
    </row>
    <row r="16" spans="1:2" ht="15" thickTop="1" x14ac:dyDescent="0.3"/>
  </sheetData>
  <sheetProtection algorithmName="SHA-512" hashValue="9g/xPQXL7cDzaG5H4F3yD7auUMZF982tXTSanHzQXU50wrvqBa90rcEfm1G+Bugk5EO0QZuHRUKu/7XHfbLFoA==" saltValue="+cUVd6KXAkqOuy6oGtuikA==" spinCount="100000" sheet="1" objects="1" scenarios="1" selectLockedCells="1" selectUnlockedCells="1"/>
  <mergeCells count="3">
    <mergeCell ref="A1:B1"/>
    <mergeCell ref="A4:B4"/>
    <mergeCell ref="A8:B8"/>
  </mergeCells>
  <pageMargins left="0.70866141732283472" right="0.70866141732283472" top="0.74803149606299213" bottom="0.74803149606299213"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4"/>
  <sheetViews>
    <sheetView showGridLines="0" workbookViewId="0">
      <selection activeCell="C2" sqref="C2:J2"/>
    </sheetView>
  </sheetViews>
  <sheetFormatPr defaultRowHeight="14.4" x14ac:dyDescent="0.3"/>
  <cols>
    <col min="1" max="1" width="9.6640625" customWidth="1"/>
    <col min="2" max="3" width="5.33203125" customWidth="1"/>
    <col min="4" max="4" width="3.5546875" customWidth="1"/>
    <col min="5" max="6" width="5.33203125" customWidth="1"/>
    <col min="7" max="7" width="3.5546875" customWidth="1"/>
    <col min="8" max="9" width="5.33203125" customWidth="1"/>
    <col min="10" max="10" width="3.5546875" customWidth="1"/>
    <col min="11" max="12" width="5.33203125" customWidth="1"/>
    <col min="13" max="13" width="3.5546875" customWidth="1"/>
    <col min="14" max="14" width="15.33203125" customWidth="1"/>
    <col min="15" max="15" width="27.33203125" customWidth="1"/>
    <col min="16" max="17" width="3.5546875" customWidth="1"/>
    <col min="18" max="18" width="6.6640625" customWidth="1"/>
    <col min="19" max="19" width="2.44140625" customWidth="1"/>
  </cols>
  <sheetData>
    <row r="1" spans="1:21" s="41" customFormat="1" ht="27" customHeight="1" x14ac:dyDescent="0.2">
      <c r="A1" s="39"/>
      <c r="B1" s="39"/>
      <c r="C1" s="39"/>
      <c r="D1" s="40" t="s">
        <v>112</v>
      </c>
      <c r="E1" s="40"/>
      <c r="F1" s="40"/>
      <c r="G1" s="40"/>
      <c r="H1" s="40"/>
      <c r="I1" s="40"/>
      <c r="J1" s="40"/>
      <c r="K1" s="40"/>
      <c r="L1" s="40"/>
      <c r="M1" s="40"/>
      <c r="N1" s="39"/>
      <c r="O1" s="39"/>
      <c r="P1" s="39"/>
      <c r="Q1" s="39"/>
      <c r="R1" s="39"/>
      <c r="S1" s="39"/>
    </row>
    <row r="2" spans="1:21" s="41" customFormat="1" ht="17.25" customHeight="1" x14ac:dyDescent="0.3">
      <c r="A2" s="42" t="s">
        <v>105</v>
      </c>
      <c r="B2" s="43"/>
      <c r="C2" s="150"/>
      <c r="D2" s="151"/>
      <c r="E2" s="151"/>
      <c r="F2" s="151"/>
      <c r="G2" s="151"/>
      <c r="H2" s="151"/>
      <c r="I2" s="151"/>
      <c r="J2" s="151"/>
      <c r="K2" s="104"/>
      <c r="L2" s="104"/>
      <c r="M2" s="104"/>
      <c r="N2" s="44"/>
      <c r="O2" s="44"/>
      <c r="P2" s="44"/>
      <c r="Q2" s="44"/>
      <c r="R2" s="44"/>
      <c r="S2" s="39"/>
    </row>
    <row r="3" spans="1:21" s="41" customFormat="1" ht="17.25" customHeight="1" x14ac:dyDescent="0.3">
      <c r="A3" s="42" t="s">
        <v>73</v>
      </c>
      <c r="B3" s="43"/>
      <c r="C3" s="150"/>
      <c r="D3" s="151"/>
      <c r="E3" s="151"/>
      <c r="F3" s="151"/>
      <c r="G3" s="151"/>
      <c r="H3" s="151"/>
      <c r="I3" s="151"/>
      <c r="J3" s="151"/>
      <c r="K3" s="104"/>
      <c r="L3" s="104"/>
      <c r="M3" s="104"/>
      <c r="N3" s="44"/>
      <c r="O3" s="44"/>
      <c r="P3" s="44"/>
      <c r="Q3" s="44"/>
      <c r="R3" s="44"/>
      <c r="S3" s="39"/>
    </row>
    <row r="4" spans="1:21" s="41" customFormat="1" ht="17.25" customHeight="1" x14ac:dyDescent="0.3">
      <c r="A4" s="42" t="s">
        <v>106</v>
      </c>
      <c r="B4" s="43"/>
      <c r="C4" s="152" t="s">
        <v>117</v>
      </c>
      <c r="D4" s="145"/>
      <c r="E4" s="145"/>
      <c r="F4" s="145"/>
      <c r="G4" s="145"/>
      <c r="H4" s="145"/>
      <c r="I4" s="145"/>
      <c r="J4" s="145"/>
      <c r="K4" s="104"/>
      <c r="L4" s="104"/>
      <c r="M4" s="104"/>
      <c r="N4" s="44"/>
      <c r="O4" s="44"/>
      <c r="P4" s="44"/>
      <c r="Q4" s="44"/>
      <c r="R4" s="44"/>
      <c r="S4" s="39"/>
    </row>
    <row r="5" spans="1:21" s="41" customFormat="1" ht="17.25" customHeight="1" x14ac:dyDescent="0.3">
      <c r="A5" s="42"/>
      <c r="B5" s="43"/>
      <c r="C5" s="43"/>
      <c r="D5" s="43"/>
      <c r="E5" s="43"/>
      <c r="F5" s="43"/>
      <c r="G5" s="43"/>
      <c r="H5" s="43"/>
      <c r="I5" s="43"/>
      <c r="J5" s="43"/>
      <c r="K5" s="104"/>
      <c r="L5" s="104"/>
      <c r="M5" s="104"/>
      <c r="N5" s="44"/>
      <c r="O5" s="44"/>
      <c r="P5" s="44"/>
      <c r="Q5" s="44"/>
      <c r="R5" s="44"/>
      <c r="S5" s="39"/>
    </row>
    <row r="6" spans="1:21" s="41" customFormat="1" ht="17.25" customHeight="1" x14ac:dyDescent="0.3">
      <c r="A6" s="42"/>
      <c r="B6" s="43"/>
      <c r="C6" s="43"/>
      <c r="D6" s="43"/>
      <c r="E6" s="43"/>
      <c r="F6" s="43"/>
      <c r="G6" s="43"/>
      <c r="H6" s="43"/>
      <c r="I6" s="43"/>
      <c r="J6" s="43"/>
      <c r="K6" s="104"/>
      <c r="L6" s="104"/>
      <c r="M6" s="104"/>
      <c r="N6" s="44"/>
      <c r="O6" s="44"/>
      <c r="P6" s="44"/>
      <c r="Q6" s="44"/>
      <c r="R6" s="44"/>
      <c r="S6" s="39"/>
    </row>
    <row r="7" spans="1:21" s="41" customFormat="1" ht="17.25" customHeight="1" x14ac:dyDescent="0.3">
      <c r="A7" s="42"/>
      <c r="B7" s="43"/>
      <c r="C7" s="43"/>
      <c r="D7" s="43"/>
      <c r="E7" s="43"/>
      <c r="F7" s="43"/>
      <c r="G7" s="43"/>
      <c r="H7" s="43"/>
      <c r="I7" s="43"/>
      <c r="J7" s="43"/>
      <c r="K7" s="43"/>
      <c r="L7" s="43"/>
      <c r="M7" s="43"/>
      <c r="N7" s="44"/>
      <c r="O7" s="44"/>
      <c r="P7" s="44"/>
      <c r="Q7" s="44"/>
      <c r="R7" s="44"/>
      <c r="S7" s="39"/>
    </row>
    <row r="8" spans="1:21" s="41" customFormat="1" ht="17.25" customHeight="1" x14ac:dyDescent="0.3">
      <c r="A8" s="45" t="s">
        <v>113</v>
      </c>
      <c r="B8" s="45"/>
      <c r="C8" s="144">
        <f>IF(OR(C2=Validatie!AE5,C2=Validatie!AE6,C2=Validatie!AE7,C2=Validatie!AE8,C2=Validatie!AE9,C2=Validatie!AE10,C2=Validatie!AE11,C2=Validatie!AE12,C2=Validatie!AE13,C2=Validatie!AE14),Validatie!BF5,(LOOKUP(C3,Validatie!A2:A32,Validatie!B2:B32)))</f>
        <v>0</v>
      </c>
      <c r="D8" s="149"/>
      <c r="E8" s="146"/>
      <c r="F8" s="146"/>
      <c r="G8" s="103"/>
      <c r="H8" s="103"/>
      <c r="I8" s="103"/>
      <c r="J8" s="103"/>
      <c r="K8" s="103"/>
      <c r="L8" s="103"/>
      <c r="M8" s="103"/>
      <c r="N8" s="39"/>
      <c r="O8" s="39"/>
      <c r="P8" s="39"/>
      <c r="Q8" s="39"/>
      <c r="R8" s="39"/>
      <c r="S8" s="39"/>
    </row>
    <row r="9" spans="1:21" s="41" customFormat="1" ht="17.25" customHeight="1" x14ac:dyDescent="0.3">
      <c r="A9" s="42" t="s">
        <v>51</v>
      </c>
      <c r="B9" s="43"/>
      <c r="C9" s="144" t="e">
        <f>LOOKUP(C3,Validatie!A2:A32,Validatie!C2:C32)</f>
        <v>#N/A</v>
      </c>
      <c r="D9" s="145"/>
      <c r="E9" s="146"/>
      <c r="F9" s="146"/>
      <c r="G9" s="103"/>
      <c r="H9" s="103"/>
      <c r="I9" s="103"/>
      <c r="J9" s="103"/>
      <c r="K9" s="103"/>
      <c r="L9" s="103"/>
      <c r="M9" s="103"/>
      <c r="N9" s="39"/>
      <c r="O9" s="47"/>
      <c r="P9" s="47"/>
      <c r="Q9" s="47"/>
      <c r="R9" s="47"/>
      <c r="S9" s="39"/>
    </row>
    <row r="10" spans="1:21" s="41" customFormat="1" ht="17.25" customHeight="1" x14ac:dyDescent="0.3">
      <c r="A10" s="45"/>
      <c r="B10" s="45"/>
      <c r="C10" s="46"/>
      <c r="D10" s="46"/>
      <c r="E10" s="46"/>
      <c r="F10" s="46"/>
      <c r="G10" s="46"/>
      <c r="H10" s="46"/>
      <c r="I10" s="46"/>
      <c r="J10" s="46"/>
      <c r="K10" s="46"/>
      <c r="L10" s="46"/>
      <c r="M10" s="46"/>
      <c r="N10" s="141" t="s">
        <v>159</v>
      </c>
      <c r="O10" s="142"/>
      <c r="P10" s="143"/>
      <c r="Q10" s="143"/>
      <c r="R10" s="143"/>
      <c r="S10" s="39"/>
    </row>
    <row r="11" spans="1:21" s="41" customFormat="1" ht="18" customHeight="1" x14ac:dyDescent="0.3">
      <c r="A11" s="42"/>
      <c r="B11" s="147" t="s">
        <v>119</v>
      </c>
      <c r="C11" s="148"/>
      <c r="D11" s="143"/>
      <c r="E11" s="143"/>
      <c r="F11" s="143"/>
      <c r="G11" s="143"/>
      <c r="H11" s="143"/>
      <c r="I11" s="143"/>
      <c r="J11" s="143"/>
      <c r="K11" s="143"/>
      <c r="L11" s="143"/>
      <c r="M11" s="43"/>
      <c r="N11" s="39"/>
      <c r="O11" s="39"/>
      <c r="P11" s="39"/>
      <c r="Q11" s="39"/>
      <c r="R11" s="39"/>
      <c r="S11" s="39"/>
      <c r="U11" s="101"/>
    </row>
    <row r="12" spans="1:21" ht="24" customHeight="1" x14ac:dyDescent="0.3">
      <c r="A12" s="42"/>
      <c r="B12" s="109" t="s">
        <v>9</v>
      </c>
      <c r="C12" s="109" t="s">
        <v>50</v>
      </c>
      <c r="D12" s="56"/>
      <c r="E12" s="109" t="s">
        <v>9</v>
      </c>
      <c r="F12" s="109" t="s">
        <v>50</v>
      </c>
      <c r="G12" s="56"/>
      <c r="H12" s="109" t="s">
        <v>9</v>
      </c>
      <c r="I12" s="109" t="s">
        <v>50</v>
      </c>
      <c r="J12" s="56"/>
      <c r="K12" s="109" t="s">
        <v>9</v>
      </c>
      <c r="L12" s="109" t="s">
        <v>50</v>
      </c>
      <c r="M12" s="56"/>
      <c r="N12" s="48" t="s">
        <v>107</v>
      </c>
      <c r="O12" s="49" t="s">
        <v>108</v>
      </c>
      <c r="P12" s="50" t="s">
        <v>109</v>
      </c>
      <c r="Q12" s="50" t="s">
        <v>110</v>
      </c>
      <c r="R12" s="49" t="s">
        <v>111</v>
      </c>
      <c r="S12" s="49"/>
    </row>
    <row r="13" spans="1:21" ht="26.25" customHeight="1" x14ac:dyDescent="0.3">
      <c r="A13" s="42"/>
      <c r="B13" s="105" t="e">
        <f>IF($C$9=Validatie!$F$2,Validatie!$AK2,IF($C$9=Validatie!$F$3,Validatie!$AN2,IF($C$9=Validatie!$F$4,Validatie!$AQ2,IF($C$9=Validatie!$F$5,Validatie!$AT2,IF($C$9=Validatie!$F$6,Validatie!$AW2,IF($C$9=Validatie!$F$7,Validatie!$AZ2,IF($C$9=Validatie!$F$8,Validatie!$BC2)))))))</f>
        <v>#N/A</v>
      </c>
      <c r="C13" s="105" t="e">
        <f>IF($C$9=Validatie!$F$2,Validatie!$AL2,IF($C$9=Validatie!$F$3,Validatie!$AO2,IF($C$9=Validatie!$F$4,Validatie!$AR2,IF($C$9=Validatie!$F$5,Validatie!$AU2,IF($C$9=Validatie!$F$6,Validatie!$AX2,IF($C$9=Validatie!$F$7,Validatie!$BA2,IF($C$9=Validatie!$F$8,Validatie!$BD2)))))))</f>
        <v>#N/A</v>
      </c>
      <c r="D13" s="106"/>
      <c r="E13" s="107" t="e">
        <f>IF($C$9=Validatie!$F$2,Validatie!$AK33,IF($C$9=Validatie!$F$3,Validatie!$AN33,IF($C$9=Validatie!$F$4,Validatie!$AQ33,IF($C$9=Validatie!$F$5,Validatie!$AT33,IF($C$9=Validatie!$F$6,Validatie!$AW33,IF($C$9=Validatie!$F$7,Validatie!$AZ33,IF($C$9=Validatie!$F$8,Validatie!$BC33)))))))</f>
        <v>#N/A</v>
      </c>
      <c r="F13" s="107" t="e">
        <f>IF($C$9=Validatie!$F$2,Validatie!$AL33,IF($C$9=Validatie!$F$3,Validatie!$AO33,IF($C$9=Validatie!$F$4,Validatie!$AR33,IF($C$9=Validatie!$F$5,Validatie!$AU33,IF($C$9=Validatie!$F$6,Validatie!$AX33,IF($C$9=Validatie!$F$7,Validatie!$BA33,IF($C$9=Validatie!$F$8,Validatie!$BD33)))))))</f>
        <v>#N/A</v>
      </c>
      <c r="G13" s="107"/>
      <c r="H13" s="107" t="e">
        <f>IF($C$9=Validatie!$F$2,Validatie!$AK64,IF($C$9=Validatie!$F$3,Validatie!$AN64,IF($C$9=Validatie!$F$4,Validatie!$AQ64,IF($C$9=Validatie!$F$5,Validatie!$AT64,IF($C$9=Validatie!$F$6,Validatie!$AW64,IF($C$9=Validatie!$F$7,Validatie!$AZ64,IF($C$9=Validatie!$F$8,Validatie!$BC64)))))))</f>
        <v>#N/A</v>
      </c>
      <c r="I13" s="107" t="e">
        <f>IF($C$9=Validatie!$F$2,Validatie!$AL64,IF($C$9=Validatie!$F$3,Validatie!$AO64,IF($C$9=Validatie!$F$4,Validatie!$AR64,IF($C$9=Validatie!$F$5,Validatie!$AU64,IF($C$9=Validatie!$F$6,Validatie!$AX64,IF($C$9=Validatie!$F$7,Validatie!$BA64,IF($C$9=Validatie!$F$8,Validatie!$BD64)))))))</f>
        <v>#N/A</v>
      </c>
      <c r="J13" s="107"/>
      <c r="K13" s="107" t="e">
        <f>IF($C$9=Validatie!$F$2,Validatie!$AK95,IF($C$9=Validatie!$F$3,Validatie!$AN95,IF($C$9=Validatie!$F$4,Validatie!$AQ95,IF($C$9=Validatie!$F$5,Validatie!$AT95,IF($C$9=Validatie!$F$6,Validatie!$AW95,IF($C$9=Validatie!$F$7,Validatie!$AZ95,IF($C$9=Validatie!$F$8,Validatie!$BC95)))))))</f>
        <v>#N/A</v>
      </c>
      <c r="L13" s="107" t="e">
        <f>IF($C$9=Validatie!$F$2,Validatie!$AL95,IF($C$9=Validatie!$F$3,Validatie!$AO95,IF($C$9=Validatie!$F$4,Validatie!$AR95,IF($C$9=Validatie!$F$5,Validatie!$AU95,IF($C$9=Validatie!$F$6,Validatie!$AX95,IF($C$9=Validatie!$F$7,Validatie!$BA95,IF($C$9=Validatie!$F$8,Validatie!$BD95)))))))</f>
        <v>#N/A</v>
      </c>
      <c r="M13" s="43"/>
      <c r="N13" s="52"/>
      <c r="O13" s="52"/>
      <c r="P13" s="53"/>
      <c r="Q13" s="54"/>
      <c r="R13" s="55"/>
      <c r="S13" s="51"/>
    </row>
    <row r="14" spans="1:21" ht="26.25" customHeight="1" x14ac:dyDescent="0.3">
      <c r="A14" s="42"/>
      <c r="B14" s="107" t="e">
        <f>IF($C$9=Validatie!$F$2,Validatie!$AK3,IF($C$9=Validatie!$F$3,Validatie!$AN3,IF($C$9=Validatie!$F$4,Validatie!$AQ3,IF($C$9=Validatie!$F$5,Validatie!$AT3,IF($C$9=Validatie!$F$6,Validatie!$AW3,IF($C$9=Validatie!$F$7,Validatie!$AZ3,IF($C$9=Validatie!$F$8,Validatie!$BC3)))))))</f>
        <v>#N/A</v>
      </c>
      <c r="C14" s="107" t="e">
        <f>IF($C$9=Validatie!$F$2,Validatie!$AL3,IF($C$9=Validatie!$F$3,Validatie!$AO3,IF($C$9=Validatie!$F$4,Validatie!$AR3,IF($C$9=Validatie!$F$5,Validatie!$AU3,IF($C$9=Validatie!$F$6,Validatie!$AX3,IF($C$9=Validatie!$F$7,Validatie!$BA3,IF($C$9=Validatie!$F$8,Validatie!$BD3)))))))</f>
        <v>#N/A</v>
      </c>
      <c r="D14" s="108"/>
      <c r="E14" s="107" t="e">
        <f>IF($C$9=Validatie!$F$2,Validatie!$AK34,IF($C$9=Validatie!$F$3,Validatie!$AN34,IF($C$9=Validatie!$F$4,Validatie!$AQ34,IF($C$9=Validatie!$F$5,Validatie!$AT34,IF($C$9=Validatie!$F$6,Validatie!$AW34,IF($C$9=Validatie!$F$7,Validatie!$AZ34,IF($C$9=Validatie!$F$8,Validatie!$BC34)))))))</f>
        <v>#N/A</v>
      </c>
      <c r="F14" s="107" t="e">
        <f>IF($C$9=Validatie!$F$2,Validatie!$AL34,IF($C$9=Validatie!$F$3,Validatie!$AO34,IF($C$9=Validatie!$F$4,Validatie!$AR34,IF($C$9=Validatie!$F$5,Validatie!$AU34,IF($C$9=Validatie!$F$6,Validatie!$AX34,IF($C$9=Validatie!$F$7,Validatie!$BA34,IF($C$9=Validatie!$F$8,Validatie!$BD34)))))))</f>
        <v>#N/A</v>
      </c>
      <c r="G14" s="107"/>
      <c r="H14" s="107" t="e">
        <f>IF($C$9=Validatie!$F$2,Validatie!$AK65,IF($C$9=Validatie!$F$3,Validatie!$AN65,IF($C$9=Validatie!$F$4,Validatie!$AQ65,IF($C$9=Validatie!$F$5,Validatie!$AT65,IF($C$9=Validatie!$F$6,Validatie!$AW65,IF($C$9=Validatie!$F$7,Validatie!$AZ65,IF($C$9=Validatie!$F$8,Validatie!$BC65)))))))</f>
        <v>#N/A</v>
      </c>
      <c r="I14" s="107" t="e">
        <f>IF($C$9=Validatie!$F$2,Validatie!$AL65,IF($C$9=Validatie!$F$3,Validatie!$AO65,IF($C$9=Validatie!$F$4,Validatie!$AR65,IF($C$9=Validatie!$F$5,Validatie!$AU65,IF($C$9=Validatie!$F$6,Validatie!$AX65,IF($C$9=Validatie!$F$7,Validatie!$BA65,IF($C$9=Validatie!$F$8,Validatie!$BD65)))))))</f>
        <v>#N/A</v>
      </c>
      <c r="J14" s="107"/>
      <c r="K14" s="107" t="e">
        <f>IF($C$9=Validatie!$F$2,Validatie!$AK96,IF($C$9=Validatie!$F$3,Validatie!$AN96,IF($C$9=Validatie!$F$4,Validatie!$AQ96,IF($C$9=Validatie!$F$5,Validatie!$AT96,IF($C$9=Validatie!$F$6,Validatie!$AW96,IF($C$9=Validatie!$F$7,Validatie!$AZ96,IF($C$9=Validatie!$F$8,Validatie!$BC96)))))))</f>
        <v>#N/A</v>
      </c>
      <c r="L14" s="107" t="e">
        <f>IF($C$9=Validatie!$F$2,Validatie!$AL96,IF($C$9=Validatie!$F$3,Validatie!$AO96,IF($C$9=Validatie!$F$4,Validatie!$AR96,IF($C$9=Validatie!$F$5,Validatie!$AU96,IF($C$9=Validatie!$F$6,Validatie!$AX96,IF($C$9=Validatie!$F$7,Validatie!$BA96,IF($C$9=Validatie!$F$8,Validatie!$BD96)))))))</f>
        <v>#N/A</v>
      </c>
      <c r="M14" s="46"/>
      <c r="N14" s="52"/>
      <c r="O14" s="52"/>
      <c r="P14" s="53"/>
      <c r="Q14" s="54"/>
      <c r="R14" s="55"/>
      <c r="S14" s="51"/>
    </row>
    <row r="15" spans="1:21" ht="26.25" customHeight="1" x14ac:dyDescent="0.3">
      <c r="A15" s="42"/>
      <c r="B15" s="107" t="e">
        <f>IF($C$9=Validatie!$F$2,Validatie!$AK4,IF($C$9=Validatie!$F$3,Validatie!$AN4,IF($C$9=Validatie!$F$4,Validatie!$AQ4,IF($C$9=Validatie!$F$5,Validatie!$AT4,IF($C$9=Validatie!$F$6,Validatie!$AW4,IF($C$9=Validatie!$F$7,Validatie!$AZ4,IF($C$9=Validatie!$F$8,Validatie!$BC4)))))))</f>
        <v>#N/A</v>
      </c>
      <c r="C15" s="107" t="e">
        <f>IF($C$9=Validatie!$F$2,Validatie!$AL4,IF($C$9=Validatie!$F$3,Validatie!$AO4,IF($C$9=Validatie!$F$4,Validatie!$AR4,IF($C$9=Validatie!$F$5,Validatie!$AU4,IF($C$9=Validatie!$F$6,Validatie!$AX4,IF($C$9=Validatie!$F$7,Validatie!$BA4,IF($C$9=Validatie!$F$8,Validatie!$BD4)))))))</f>
        <v>#N/A</v>
      </c>
      <c r="D15" s="106"/>
      <c r="E15" s="107" t="e">
        <f>IF($C$9=Validatie!$F$2,Validatie!$AK35,IF($C$9=Validatie!$F$3,Validatie!$AN35,IF($C$9=Validatie!$F$4,Validatie!$AQ35,IF($C$9=Validatie!$F$5,Validatie!$AT35,IF($C$9=Validatie!$F$6,Validatie!$AW35,IF($C$9=Validatie!$F$7,Validatie!$AZ35,IF($C$9=Validatie!$F$8,Validatie!$BC35)))))))</f>
        <v>#N/A</v>
      </c>
      <c r="F15" s="107" t="e">
        <f>IF($C$9=Validatie!$F$2,Validatie!$AL35,IF($C$9=Validatie!$F$3,Validatie!$AO35,IF($C$9=Validatie!$F$4,Validatie!$AR35,IF($C$9=Validatie!$F$5,Validatie!$AU35,IF($C$9=Validatie!$F$6,Validatie!$AX35,IF($C$9=Validatie!$F$7,Validatie!$BA35,IF($C$9=Validatie!$F$8,Validatie!$BD35)))))))</f>
        <v>#N/A</v>
      </c>
      <c r="G15" s="107"/>
      <c r="H15" s="107" t="e">
        <f>IF($C$9=Validatie!$F$2,Validatie!$AK66,IF($C$9=Validatie!$F$3,Validatie!$AN66,IF($C$9=Validatie!$F$4,Validatie!$AQ66,IF($C$9=Validatie!$F$5,Validatie!$AT66,IF($C$9=Validatie!$F$6,Validatie!$AW66,IF($C$9=Validatie!$F$7,Validatie!$AZ66,IF($C$9=Validatie!$F$8,Validatie!$BC66)))))))</f>
        <v>#N/A</v>
      </c>
      <c r="I15" s="107" t="e">
        <f>IF($C$9=Validatie!$F$2,Validatie!$AL66,IF($C$9=Validatie!$F$3,Validatie!$AO66,IF($C$9=Validatie!$F$4,Validatie!$AR66,IF($C$9=Validatie!$F$5,Validatie!$AU66,IF($C$9=Validatie!$F$6,Validatie!$AX66,IF($C$9=Validatie!$F$7,Validatie!$BA66,IF($C$9=Validatie!$F$8,Validatie!$BD66)))))))</f>
        <v>#N/A</v>
      </c>
      <c r="J15" s="107"/>
      <c r="K15" s="107" t="e">
        <f>IF($C$9=Validatie!$F$2,Validatie!$AK97,IF($C$9=Validatie!$F$3,Validatie!$AN97,IF($C$9=Validatie!$F$4,Validatie!$AQ97,IF($C$9=Validatie!$F$5,Validatie!$AT97,IF($C$9=Validatie!$F$6,Validatie!$AW97,IF($C$9=Validatie!$F$7,Validatie!$AZ97,IF($C$9=Validatie!$F$8,Validatie!$BC97)))))))</f>
        <v>#N/A</v>
      </c>
      <c r="L15" s="107" t="e">
        <f>IF($C$9=Validatie!$F$2,Validatie!$AL97,IF($C$9=Validatie!$F$3,Validatie!$AO97,IF($C$9=Validatie!$F$4,Validatie!$AR97,IF($C$9=Validatie!$F$5,Validatie!$AU97,IF($C$9=Validatie!$F$6,Validatie!$AX97,IF($C$9=Validatie!$F$7,Validatie!$BA97,IF($C$9=Validatie!$F$8,Validatie!$BD97)))))))</f>
        <v>#N/A</v>
      </c>
      <c r="M15" s="43"/>
      <c r="N15" s="52"/>
      <c r="O15" s="52"/>
      <c r="P15" s="53"/>
      <c r="Q15" s="54"/>
      <c r="R15" s="55"/>
      <c r="S15" s="51"/>
    </row>
    <row r="16" spans="1:21" ht="26.25" customHeight="1" x14ac:dyDescent="0.3">
      <c r="A16" s="42"/>
      <c r="B16" s="107" t="e">
        <f>IF($C$9=Validatie!$F$2,Validatie!$AK5,IF($C$9=Validatie!$F$3,Validatie!$AN5,IF($C$9=Validatie!$F$4,Validatie!$AQ5,IF($C$9=Validatie!$F$5,Validatie!$AT5,IF($C$9=Validatie!$F$6,Validatie!$AW5,IF($C$9=Validatie!$F$7,Validatie!$AZ5,IF($C$9=Validatie!$F$8,Validatie!$BC5)))))))</f>
        <v>#N/A</v>
      </c>
      <c r="C16" s="107" t="e">
        <f>IF($C$9=Validatie!$F$2,Validatie!$AL5,IF($C$9=Validatie!$F$3,Validatie!$AO5,IF($C$9=Validatie!$F$4,Validatie!$AR5,IF($C$9=Validatie!$F$5,Validatie!$AU5,IF($C$9=Validatie!$F$6,Validatie!$AX5,IF($C$9=Validatie!$F$7,Validatie!$BA5,IF($C$9=Validatie!$F$8,Validatie!$BD5)))))))</f>
        <v>#N/A</v>
      </c>
      <c r="D16" s="108"/>
      <c r="E16" s="107" t="e">
        <f>IF($C$9=Validatie!$F$2,Validatie!$AK36,IF($C$9=Validatie!$F$3,Validatie!$AN36,IF($C$9=Validatie!$F$4,Validatie!$AQ36,IF($C$9=Validatie!$F$5,Validatie!$AT36,IF($C$9=Validatie!$F$6,Validatie!$AW36,IF($C$9=Validatie!$F$7,Validatie!$AZ36,IF($C$9=Validatie!$F$8,Validatie!$BC36)))))))</f>
        <v>#N/A</v>
      </c>
      <c r="F16" s="107" t="e">
        <f>IF($C$9=Validatie!$F$2,Validatie!$AL36,IF($C$9=Validatie!$F$3,Validatie!$AO36,IF($C$9=Validatie!$F$4,Validatie!$AR36,IF($C$9=Validatie!$F$5,Validatie!$AU36,IF($C$9=Validatie!$F$6,Validatie!$AX36,IF($C$9=Validatie!$F$7,Validatie!$BA36,IF($C$9=Validatie!$F$8,Validatie!$BD36)))))))</f>
        <v>#N/A</v>
      </c>
      <c r="G16" s="107"/>
      <c r="H16" s="107" t="e">
        <f>IF($C$9=Validatie!$F$2,Validatie!$AK67,IF($C$9=Validatie!$F$3,Validatie!$AN67,IF($C$9=Validatie!$F$4,Validatie!$AQ67,IF($C$9=Validatie!$F$5,Validatie!$AT67,IF($C$9=Validatie!$F$6,Validatie!$AW67,IF($C$9=Validatie!$F$7,Validatie!$AZ67,IF($C$9=Validatie!$F$8,Validatie!$BC67)))))))</f>
        <v>#N/A</v>
      </c>
      <c r="I16" s="107" t="e">
        <f>IF($C$9=Validatie!$F$2,Validatie!$AL67,IF($C$9=Validatie!$F$3,Validatie!$AO67,IF($C$9=Validatie!$F$4,Validatie!$AR67,IF($C$9=Validatie!$F$5,Validatie!$AU67,IF($C$9=Validatie!$F$6,Validatie!$AX67,IF($C$9=Validatie!$F$7,Validatie!$BA67,IF($C$9=Validatie!$F$8,Validatie!$BD67)))))))</f>
        <v>#N/A</v>
      </c>
      <c r="J16" s="107"/>
      <c r="K16" s="107" t="e">
        <f>IF($C$9=Validatie!$F$2,Validatie!$AK98,IF($C$9=Validatie!$F$3,Validatie!$AN98,IF($C$9=Validatie!$F$4,Validatie!$AQ98,IF($C$9=Validatie!$F$5,Validatie!$AT98,IF($C$9=Validatie!$F$6,Validatie!$AW98,IF($C$9=Validatie!$F$7,Validatie!$AZ98,IF($C$9=Validatie!$F$8,Validatie!$BC98)))))))</f>
        <v>#N/A</v>
      </c>
      <c r="L16" s="107" t="e">
        <f>IF($C$9=Validatie!$F$2,Validatie!$AL98,IF($C$9=Validatie!$F$3,Validatie!$AO98,IF($C$9=Validatie!$F$4,Validatie!$AR98,IF($C$9=Validatie!$F$5,Validatie!$AU98,IF($C$9=Validatie!$F$6,Validatie!$AX98,IF($C$9=Validatie!$F$7,Validatie!$BA98,IF($C$9=Validatie!$F$8,Validatie!$BD98)))))))</f>
        <v>#N/A</v>
      </c>
      <c r="M16" s="46"/>
      <c r="N16" s="52"/>
      <c r="O16" s="52"/>
      <c r="P16" s="53"/>
      <c r="Q16" s="54"/>
      <c r="R16" s="55"/>
      <c r="S16" s="51"/>
    </row>
    <row r="17" spans="1:19" ht="26.25" customHeight="1" x14ac:dyDescent="0.3">
      <c r="A17" s="42"/>
      <c r="B17" s="107" t="e">
        <f>IF($C$9=Validatie!$F$2,Validatie!$AK6,IF($C$9=Validatie!$F$3,Validatie!$AN6,IF($C$9=Validatie!$F$4,Validatie!$AQ6,IF($C$9=Validatie!$F$5,Validatie!$AT6,IF($C$9=Validatie!$F$6,Validatie!$AW6,IF($C$9=Validatie!$F$7,Validatie!$AZ6,IF($C$9=Validatie!$F$8,Validatie!$BC6)))))))</f>
        <v>#N/A</v>
      </c>
      <c r="C17" s="107" t="e">
        <f>IF($C$9=Validatie!$F$2,Validatie!$AL6,IF($C$9=Validatie!$F$3,Validatie!$AO6,IF($C$9=Validatie!$F$4,Validatie!$AR6,IF($C$9=Validatie!$F$5,Validatie!$AU6,IF($C$9=Validatie!$F$6,Validatie!$AX6,IF($C$9=Validatie!$F$7,Validatie!$BA6,IF($C$9=Validatie!$F$8,Validatie!$BD6)))))))</f>
        <v>#N/A</v>
      </c>
      <c r="D17" s="106"/>
      <c r="E17" s="107" t="e">
        <f>IF($C$9=Validatie!$F$2,Validatie!$AK37,IF($C$9=Validatie!$F$3,Validatie!$AN37,IF($C$9=Validatie!$F$4,Validatie!$AQ37,IF($C$9=Validatie!$F$5,Validatie!$AT37,IF($C$9=Validatie!$F$6,Validatie!$AW37,IF($C$9=Validatie!$F$7,Validatie!$AZ37,IF($C$9=Validatie!$F$8,Validatie!$BC37)))))))</f>
        <v>#N/A</v>
      </c>
      <c r="F17" s="107" t="e">
        <f>IF($C$9=Validatie!$F$2,Validatie!$AL37,IF($C$9=Validatie!$F$3,Validatie!$AO37,IF($C$9=Validatie!$F$4,Validatie!$AR37,IF($C$9=Validatie!$F$5,Validatie!$AU37,IF($C$9=Validatie!$F$6,Validatie!$AX37,IF($C$9=Validatie!$F$7,Validatie!$BA37,IF($C$9=Validatie!$F$8,Validatie!$BD37)))))))</f>
        <v>#N/A</v>
      </c>
      <c r="G17" s="107"/>
      <c r="H17" s="107" t="e">
        <f>IF($C$9=Validatie!$F$2,Validatie!$AK68,IF($C$9=Validatie!$F$3,Validatie!$AN68,IF($C$9=Validatie!$F$4,Validatie!$AQ68,IF($C$9=Validatie!$F$5,Validatie!$AT68,IF($C$9=Validatie!$F$6,Validatie!$AW68,IF($C$9=Validatie!$F$7,Validatie!$AZ68,IF($C$9=Validatie!$F$8,Validatie!$BC68)))))))</f>
        <v>#N/A</v>
      </c>
      <c r="I17" s="107" t="e">
        <f>IF($C$9=Validatie!$F$2,Validatie!$AL68,IF($C$9=Validatie!$F$3,Validatie!$AO68,IF($C$9=Validatie!$F$4,Validatie!$AR68,IF($C$9=Validatie!$F$5,Validatie!$AU68,IF($C$9=Validatie!$F$6,Validatie!$AX68,IF($C$9=Validatie!$F$7,Validatie!$BA68,IF($C$9=Validatie!$F$8,Validatie!$BD68)))))))</f>
        <v>#N/A</v>
      </c>
      <c r="J17" s="107"/>
      <c r="K17" s="107" t="e">
        <f>IF($C$9=Validatie!$F$2,Validatie!$AK99,IF($C$9=Validatie!$F$3,Validatie!$AN99,IF($C$9=Validatie!$F$4,Validatie!$AQ99,IF($C$9=Validatie!$F$5,Validatie!$AT99,IF($C$9=Validatie!$F$6,Validatie!$AW99,IF($C$9=Validatie!$F$7,Validatie!$AZ99,IF($C$9=Validatie!$F$8,Validatie!$BC99)))))))</f>
        <v>#N/A</v>
      </c>
      <c r="L17" s="107" t="e">
        <f>IF($C$9=Validatie!$F$2,Validatie!$AL99,IF($C$9=Validatie!$F$3,Validatie!$AO99,IF($C$9=Validatie!$F$4,Validatie!$AR99,IF($C$9=Validatie!$F$5,Validatie!$AU99,IF($C$9=Validatie!$F$6,Validatie!$AX99,IF($C$9=Validatie!$F$7,Validatie!$BA99,IF($C$9=Validatie!$F$8,Validatie!$BD99)))))))</f>
        <v>#N/A</v>
      </c>
      <c r="M17" s="43"/>
      <c r="N17" s="52"/>
      <c r="O17" s="52"/>
      <c r="P17" s="53"/>
      <c r="Q17" s="54"/>
      <c r="R17" s="55"/>
      <c r="S17" s="51"/>
    </row>
    <row r="18" spans="1:19" ht="26.25" customHeight="1" x14ac:dyDescent="0.3">
      <c r="A18" s="42"/>
      <c r="B18" s="107" t="e">
        <f>IF($C$9=Validatie!$F$2,Validatie!$AK7,IF($C$9=Validatie!$F$3,Validatie!$AN7,IF($C$9=Validatie!$F$4,Validatie!$AQ7,IF($C$9=Validatie!$F$5,Validatie!$AT7,IF($C$9=Validatie!$F$6,Validatie!$AW7,IF($C$9=Validatie!$F$7,Validatie!$AZ7,IF($C$9=Validatie!$F$8,Validatie!$BC7)))))))</f>
        <v>#N/A</v>
      </c>
      <c r="C18" s="107" t="e">
        <f>IF($C$9=Validatie!$F$2,Validatie!$AL7,IF($C$9=Validatie!$F$3,Validatie!$AO7,IF($C$9=Validatie!$F$4,Validatie!$AR7,IF($C$9=Validatie!$F$5,Validatie!$AU7,IF($C$9=Validatie!$F$6,Validatie!$AX7,IF($C$9=Validatie!$F$7,Validatie!$BA7,IF($C$9=Validatie!$F$8,Validatie!$BD7)))))))</f>
        <v>#N/A</v>
      </c>
      <c r="D18" s="108"/>
      <c r="E18" s="107" t="e">
        <f>IF($C$9=Validatie!$F$2,Validatie!$AK38,IF($C$9=Validatie!$F$3,Validatie!$AN38,IF($C$9=Validatie!$F$4,Validatie!$AQ38,IF($C$9=Validatie!$F$5,Validatie!$AT38,IF($C$9=Validatie!$F$6,Validatie!$AW38,IF($C$9=Validatie!$F$7,Validatie!$AZ38,IF($C$9=Validatie!$F$8,Validatie!$BC38)))))))</f>
        <v>#N/A</v>
      </c>
      <c r="F18" s="107" t="e">
        <f>IF($C$9=Validatie!$F$2,Validatie!$AL38,IF($C$9=Validatie!$F$3,Validatie!$AO38,IF($C$9=Validatie!$F$4,Validatie!$AR38,IF($C$9=Validatie!$F$5,Validatie!$AU38,IF($C$9=Validatie!$F$6,Validatie!$AX38,IF($C$9=Validatie!$F$7,Validatie!$BA38,IF($C$9=Validatie!$F$8,Validatie!$BD38)))))))</f>
        <v>#N/A</v>
      </c>
      <c r="G18" s="107"/>
      <c r="H18" s="107" t="e">
        <f>IF($C$9=Validatie!$F$2,Validatie!$AK69,IF($C$9=Validatie!$F$3,Validatie!$AN69,IF($C$9=Validatie!$F$4,Validatie!$AQ69,IF($C$9=Validatie!$F$5,Validatie!$AT69,IF($C$9=Validatie!$F$6,Validatie!$AW69,IF($C$9=Validatie!$F$7,Validatie!$AZ69,IF($C$9=Validatie!$F$8,Validatie!$BC69)))))))</f>
        <v>#N/A</v>
      </c>
      <c r="I18" s="107" t="e">
        <f>IF($C$9=Validatie!$F$2,Validatie!$AL69,IF($C$9=Validatie!$F$3,Validatie!$AO69,IF($C$9=Validatie!$F$4,Validatie!$AR69,IF($C$9=Validatie!$F$5,Validatie!$AU69,IF($C$9=Validatie!$F$6,Validatie!$AX69,IF($C$9=Validatie!$F$7,Validatie!$BA69,IF($C$9=Validatie!$F$8,Validatie!$BD69)))))))</f>
        <v>#N/A</v>
      </c>
      <c r="J18" s="107"/>
      <c r="K18" s="107" t="e">
        <f>IF($C$9=Validatie!$F$2,Validatie!$AK100,IF($C$9=Validatie!$F$3,Validatie!$AN100,IF($C$9=Validatie!$F$4,Validatie!$AQ100,IF($C$9=Validatie!$F$5,Validatie!$AT100,IF($C$9=Validatie!$F$6,Validatie!$AW100,IF($C$9=Validatie!$F$7,Validatie!$AZ100,IF($C$9=Validatie!$F$8,Validatie!$BC100)))))))</f>
        <v>#N/A</v>
      </c>
      <c r="L18" s="107" t="e">
        <f>IF($C$9=Validatie!$F$2,Validatie!$AL100,IF($C$9=Validatie!$F$3,Validatie!$AO100,IF($C$9=Validatie!$F$4,Validatie!$AR100,IF($C$9=Validatie!$F$5,Validatie!$AU100,IF($C$9=Validatie!$F$6,Validatie!$AX100,IF($C$9=Validatie!$F$7,Validatie!$BA100,IF($C$9=Validatie!$F$8,Validatie!$BD100)))))))</f>
        <v>#N/A</v>
      </c>
      <c r="M18" s="46"/>
      <c r="N18" s="52"/>
      <c r="O18" s="52"/>
      <c r="P18" s="53"/>
      <c r="Q18" s="54"/>
      <c r="R18" s="55"/>
      <c r="S18" s="51"/>
    </row>
    <row r="19" spans="1:19" ht="26.25" customHeight="1" x14ac:dyDescent="0.3">
      <c r="A19" s="42"/>
      <c r="B19" s="107" t="e">
        <f>IF($C$9=Validatie!$F$2,Validatie!$AK8,IF($C$9=Validatie!$F$3,Validatie!$AN8,IF($C$9=Validatie!$F$4,Validatie!$AQ8,IF($C$9=Validatie!$F$5,Validatie!$AT8,IF($C$9=Validatie!$F$6,Validatie!$AW8,IF($C$9=Validatie!$F$7,Validatie!$AZ8,IF($C$9=Validatie!$F$8,Validatie!$BC8)))))))</f>
        <v>#N/A</v>
      </c>
      <c r="C19" s="107" t="e">
        <f>IF($C$9=Validatie!$F$2,Validatie!$AL8,IF($C$9=Validatie!$F$3,Validatie!$AO8,IF($C$9=Validatie!$F$4,Validatie!$AR8,IF($C$9=Validatie!$F$5,Validatie!$AU8,IF($C$9=Validatie!$F$6,Validatie!$AX8,IF($C$9=Validatie!$F$7,Validatie!$BA8,IF($C$9=Validatie!$F$8,Validatie!$BD8)))))))</f>
        <v>#N/A</v>
      </c>
      <c r="D19" s="106"/>
      <c r="E19" s="107" t="e">
        <f>IF($C$9=Validatie!$F$2,Validatie!$AK39,IF($C$9=Validatie!$F$3,Validatie!$AN39,IF($C$9=Validatie!$F$4,Validatie!$AQ39,IF($C$9=Validatie!$F$5,Validatie!$AT39,IF($C$9=Validatie!$F$6,Validatie!$AW39,IF($C$9=Validatie!$F$7,Validatie!$AZ39,IF($C$9=Validatie!$F$8,Validatie!$BC39)))))))</f>
        <v>#N/A</v>
      </c>
      <c r="F19" s="107" t="e">
        <f>IF($C$9=Validatie!$F$2,Validatie!$AL39,IF($C$9=Validatie!$F$3,Validatie!$AO39,IF($C$9=Validatie!$F$4,Validatie!$AR39,IF($C$9=Validatie!$F$5,Validatie!$AU39,IF($C$9=Validatie!$F$6,Validatie!$AX39,IF($C$9=Validatie!$F$7,Validatie!$BA39,IF($C$9=Validatie!$F$8,Validatie!$BD39)))))))</f>
        <v>#N/A</v>
      </c>
      <c r="G19" s="107"/>
      <c r="H19" s="107" t="e">
        <f>IF($C$9=Validatie!$F$2,Validatie!$AK70,IF($C$9=Validatie!$F$3,Validatie!$AN70,IF($C$9=Validatie!$F$4,Validatie!$AQ70,IF($C$9=Validatie!$F$5,Validatie!$AT70,IF($C$9=Validatie!$F$6,Validatie!$AW70,IF($C$9=Validatie!$F$7,Validatie!$AZ70,IF($C$9=Validatie!$F$8,Validatie!$BC70)))))))</f>
        <v>#N/A</v>
      </c>
      <c r="I19" s="107" t="e">
        <f>IF($C$9=Validatie!$F$2,Validatie!$AL70,IF($C$9=Validatie!$F$3,Validatie!$AO70,IF($C$9=Validatie!$F$4,Validatie!$AR70,IF($C$9=Validatie!$F$5,Validatie!$AU70,IF($C$9=Validatie!$F$6,Validatie!$AX70,IF($C$9=Validatie!$F$7,Validatie!$BA70,IF($C$9=Validatie!$F$8,Validatie!$BD70)))))))</f>
        <v>#N/A</v>
      </c>
      <c r="J19" s="107"/>
      <c r="K19" s="107" t="e">
        <f>IF($C$9=Validatie!$F$2,Validatie!$AK101,IF($C$9=Validatie!$F$3,Validatie!$AN101,IF($C$9=Validatie!$F$4,Validatie!$AQ101,IF($C$9=Validatie!$F$5,Validatie!$AT101,IF($C$9=Validatie!$F$6,Validatie!$AW101,IF($C$9=Validatie!$F$7,Validatie!$AZ101,IF($C$9=Validatie!$F$8,Validatie!$BC101)))))))</f>
        <v>#N/A</v>
      </c>
      <c r="L19" s="107" t="e">
        <f>IF($C$9=Validatie!$F$2,Validatie!$AL101,IF($C$9=Validatie!$F$3,Validatie!$AO101,IF($C$9=Validatie!$F$4,Validatie!$AR101,IF($C$9=Validatie!$F$5,Validatie!$AU101,IF($C$9=Validatie!$F$6,Validatie!$AX101,IF($C$9=Validatie!$F$7,Validatie!$BA101,IF($C$9=Validatie!$F$8,Validatie!$BD101)))))))</f>
        <v>#N/A</v>
      </c>
      <c r="M19" s="43"/>
      <c r="N19" s="52"/>
      <c r="O19" s="52"/>
      <c r="P19" s="53"/>
      <c r="Q19" s="54"/>
      <c r="R19" s="55"/>
      <c r="S19" s="51"/>
    </row>
    <row r="20" spans="1:19" ht="26.25" customHeight="1" x14ac:dyDescent="0.3">
      <c r="A20" s="42"/>
      <c r="B20" s="107" t="e">
        <f>IF($C$9=Validatie!$F$2,Validatie!$AK9,IF($C$9=Validatie!$F$3,Validatie!$AN9,IF($C$9=Validatie!$F$4,Validatie!$AQ9,IF($C$9=Validatie!$F$5,Validatie!$AT9,IF($C$9=Validatie!$F$6,Validatie!$AW9,IF($C$9=Validatie!$F$7,Validatie!$AZ9,IF($C$9=Validatie!$F$8,Validatie!$BC9)))))))</f>
        <v>#N/A</v>
      </c>
      <c r="C20" s="107" t="e">
        <f>IF($C$9=Validatie!$F$2,Validatie!$AL9,IF($C$9=Validatie!$F$3,Validatie!$AO9,IF($C$9=Validatie!$F$4,Validatie!$AR9,IF($C$9=Validatie!$F$5,Validatie!$AU9,IF($C$9=Validatie!$F$6,Validatie!$AX9,IF($C$9=Validatie!$F$7,Validatie!$BA9,IF($C$9=Validatie!$F$8,Validatie!$BD9)))))))</f>
        <v>#N/A</v>
      </c>
      <c r="D20" s="108"/>
      <c r="E20" s="107" t="e">
        <f>IF($C$9=Validatie!$F$2,Validatie!$AK40,IF($C$9=Validatie!$F$3,Validatie!$AN40,IF($C$9=Validatie!$F$4,Validatie!$AQ40,IF($C$9=Validatie!$F$5,Validatie!$AT40,IF($C$9=Validatie!$F$6,Validatie!$AW40,IF($C$9=Validatie!$F$7,Validatie!$AZ40,IF($C$9=Validatie!$F$8,Validatie!$BC40)))))))</f>
        <v>#N/A</v>
      </c>
      <c r="F20" s="107" t="e">
        <f>IF($C$9=Validatie!$F$2,Validatie!$AL40,IF($C$9=Validatie!$F$3,Validatie!$AO40,IF($C$9=Validatie!$F$4,Validatie!$AR40,IF($C$9=Validatie!$F$5,Validatie!$AU40,IF($C$9=Validatie!$F$6,Validatie!$AX40,IF($C$9=Validatie!$F$7,Validatie!$BA40,IF($C$9=Validatie!$F$8,Validatie!$BD40)))))))</f>
        <v>#N/A</v>
      </c>
      <c r="G20" s="107"/>
      <c r="H20" s="107" t="e">
        <f>IF($C$9=Validatie!$F$2,Validatie!$AK71,IF($C$9=Validatie!$F$3,Validatie!$AN71,IF($C$9=Validatie!$F$4,Validatie!$AQ71,IF($C$9=Validatie!$F$5,Validatie!$AT71,IF($C$9=Validatie!$F$6,Validatie!$AW71,IF($C$9=Validatie!$F$7,Validatie!$AZ71,IF($C$9=Validatie!$F$8,Validatie!$BC71)))))))</f>
        <v>#N/A</v>
      </c>
      <c r="I20" s="107" t="e">
        <f>IF($C$9=Validatie!$F$2,Validatie!$AL71,IF($C$9=Validatie!$F$3,Validatie!$AO71,IF($C$9=Validatie!$F$4,Validatie!$AR71,IF($C$9=Validatie!$F$5,Validatie!$AU71,IF($C$9=Validatie!$F$6,Validatie!$AX71,IF($C$9=Validatie!$F$7,Validatie!$BA71,IF($C$9=Validatie!$F$8,Validatie!$BD71)))))))</f>
        <v>#N/A</v>
      </c>
      <c r="J20" s="107"/>
      <c r="K20" s="107" t="e">
        <f>IF($C$9=Validatie!$F$2,Validatie!$AK102,IF($C$9=Validatie!$F$3,Validatie!$AN102,IF($C$9=Validatie!$F$4,Validatie!$AQ102,IF($C$9=Validatie!$F$5,Validatie!$AT102,IF($C$9=Validatie!$F$6,Validatie!$AW102,IF($C$9=Validatie!$F$7,Validatie!$AZ102,IF($C$9=Validatie!$F$8,Validatie!$BC102)))))))</f>
        <v>#N/A</v>
      </c>
      <c r="L20" s="107" t="e">
        <f>IF($C$9=Validatie!$F$2,Validatie!$AL102,IF($C$9=Validatie!$F$3,Validatie!$AO102,IF($C$9=Validatie!$F$4,Validatie!$AR102,IF($C$9=Validatie!$F$5,Validatie!$AU102,IF($C$9=Validatie!$F$6,Validatie!$AX102,IF($C$9=Validatie!$F$7,Validatie!$BA102,IF($C$9=Validatie!$F$8,Validatie!$BD102)))))))</f>
        <v>#N/A</v>
      </c>
      <c r="M20" s="46"/>
      <c r="N20" s="52"/>
      <c r="O20" s="52"/>
      <c r="P20" s="53"/>
      <c r="Q20" s="54"/>
      <c r="R20" s="55"/>
      <c r="S20" s="51"/>
    </row>
    <row r="21" spans="1:19" ht="26.25" customHeight="1" x14ac:dyDescent="0.3">
      <c r="A21" s="42"/>
      <c r="B21" s="107" t="e">
        <f>IF($C$9=Validatie!$F$2,Validatie!$AK10,IF($C$9=Validatie!$F$3,Validatie!$AN10,IF($C$9=Validatie!$F$4,Validatie!$AQ10,IF($C$9=Validatie!$F$5,Validatie!$AT10,IF($C$9=Validatie!$F$6,Validatie!$AW10,IF($C$9=Validatie!$F$7,Validatie!$AZ10,IF($C$9=Validatie!$F$8,Validatie!$BC10)))))))</f>
        <v>#N/A</v>
      </c>
      <c r="C21" s="107" t="e">
        <f>IF($C$9=Validatie!$F$2,Validatie!$AL10,IF($C$9=Validatie!$F$3,Validatie!$AO10,IF($C$9=Validatie!$F$4,Validatie!$AR10,IF($C$9=Validatie!$F$5,Validatie!$AU10,IF($C$9=Validatie!$F$6,Validatie!$AX10,IF($C$9=Validatie!$F$7,Validatie!$BA10,IF($C$9=Validatie!$F$8,Validatie!$BD10)))))))</f>
        <v>#N/A</v>
      </c>
      <c r="D21" s="106"/>
      <c r="E21" s="107" t="e">
        <f>IF($C$9=Validatie!$F$2,Validatie!$AK41,IF($C$9=Validatie!$F$3,Validatie!$AN41,IF($C$9=Validatie!$F$4,Validatie!$AQ41,IF($C$9=Validatie!$F$5,Validatie!$AT41,IF($C$9=Validatie!$F$6,Validatie!$AW41,IF($C$9=Validatie!$F$7,Validatie!$AZ41,IF($C$9=Validatie!$F$8,Validatie!$BC41)))))))</f>
        <v>#N/A</v>
      </c>
      <c r="F21" s="107" t="e">
        <f>IF($C$9=Validatie!$F$2,Validatie!$AL41,IF($C$9=Validatie!$F$3,Validatie!$AO41,IF($C$9=Validatie!$F$4,Validatie!$AR41,IF($C$9=Validatie!$F$5,Validatie!$AU41,IF($C$9=Validatie!$F$6,Validatie!$AX41,IF($C$9=Validatie!$F$7,Validatie!$BA41,IF($C$9=Validatie!$F$8,Validatie!$BD41)))))))</f>
        <v>#N/A</v>
      </c>
      <c r="G21" s="107"/>
      <c r="H21" s="107" t="e">
        <f>IF($C$9=Validatie!$F$2,Validatie!$AK72,IF($C$9=Validatie!$F$3,Validatie!$AN72,IF($C$9=Validatie!$F$4,Validatie!$AQ72,IF($C$9=Validatie!$F$5,Validatie!$AT72,IF($C$9=Validatie!$F$6,Validatie!$AW72,IF($C$9=Validatie!$F$7,Validatie!$AZ72,IF($C$9=Validatie!$F$8,Validatie!$BC72)))))))</f>
        <v>#N/A</v>
      </c>
      <c r="I21" s="107" t="e">
        <f>IF($C$9=Validatie!$F$2,Validatie!$AL72,IF($C$9=Validatie!$F$3,Validatie!$AO72,IF($C$9=Validatie!$F$4,Validatie!$AR72,IF($C$9=Validatie!$F$5,Validatie!$AU72,IF($C$9=Validatie!$F$6,Validatie!$AX72,IF($C$9=Validatie!$F$7,Validatie!$BA72,IF($C$9=Validatie!$F$8,Validatie!$BD72)))))))</f>
        <v>#N/A</v>
      </c>
      <c r="J21" s="107"/>
      <c r="K21" s="107" t="e">
        <f>IF($C$9=Validatie!$F$2,Validatie!$AK103,IF($C$9=Validatie!$F$3,Validatie!$AN103,IF($C$9=Validatie!$F$4,Validatie!$AQ103,IF($C$9=Validatie!$F$5,Validatie!$AT103,IF($C$9=Validatie!$F$6,Validatie!$AW103,IF($C$9=Validatie!$F$7,Validatie!$AZ103,IF($C$9=Validatie!$F$8,Validatie!$BC103)))))))</f>
        <v>#N/A</v>
      </c>
      <c r="L21" s="107" t="e">
        <f>IF($C$9=Validatie!$F$2,Validatie!$AL103,IF($C$9=Validatie!$F$3,Validatie!$AO103,IF($C$9=Validatie!$F$4,Validatie!$AR103,IF($C$9=Validatie!$F$5,Validatie!$AU103,IF($C$9=Validatie!$F$6,Validatie!$AX103,IF($C$9=Validatie!$F$7,Validatie!$BA103,IF($C$9=Validatie!$F$8,Validatie!$BD103)))))))</f>
        <v>#N/A</v>
      </c>
      <c r="M21" s="43"/>
      <c r="N21" s="52"/>
      <c r="O21" s="52"/>
      <c r="P21" s="53"/>
      <c r="Q21" s="54"/>
      <c r="R21" s="55"/>
      <c r="S21" s="51"/>
    </row>
    <row r="22" spans="1:19" ht="26.25" customHeight="1" x14ac:dyDescent="0.3">
      <c r="A22" s="42"/>
      <c r="B22" s="107" t="e">
        <f>IF($C$9=Validatie!$F$2,Validatie!$AK11,IF($C$9=Validatie!$F$3,Validatie!$AN11,IF($C$9=Validatie!$F$4,Validatie!$AQ11,IF($C$9=Validatie!$F$5,Validatie!$AT11,IF($C$9=Validatie!$F$6,Validatie!$AW11,IF($C$9=Validatie!$F$7,Validatie!$AZ11,IF($C$9=Validatie!$F$8,Validatie!$BC11)))))))</f>
        <v>#N/A</v>
      </c>
      <c r="C22" s="107" t="e">
        <f>IF($C$9=Validatie!$F$2,Validatie!$AL11,IF($C$9=Validatie!$F$3,Validatie!$AO11,IF($C$9=Validatie!$F$4,Validatie!$AR11,IF($C$9=Validatie!$F$5,Validatie!$AU11,IF($C$9=Validatie!$F$6,Validatie!$AX11,IF($C$9=Validatie!$F$7,Validatie!$BA11,IF($C$9=Validatie!$F$8,Validatie!$BD11)))))))</f>
        <v>#N/A</v>
      </c>
      <c r="D22" s="108"/>
      <c r="E22" s="107" t="e">
        <f>IF($C$9=Validatie!$F$2,Validatie!$AK42,IF($C$9=Validatie!$F$3,Validatie!$AN42,IF($C$9=Validatie!$F$4,Validatie!$AQ42,IF($C$9=Validatie!$F$5,Validatie!$AT42,IF($C$9=Validatie!$F$6,Validatie!$AW42,IF($C$9=Validatie!$F$7,Validatie!$AZ42,IF($C$9=Validatie!$F$8,Validatie!$BC42)))))))</f>
        <v>#N/A</v>
      </c>
      <c r="F22" s="107" t="e">
        <f>IF($C$9=Validatie!$F$2,Validatie!$AL42,IF($C$9=Validatie!$F$3,Validatie!$AO42,IF($C$9=Validatie!$F$4,Validatie!$AR42,IF($C$9=Validatie!$F$5,Validatie!$AU42,IF($C$9=Validatie!$F$6,Validatie!$AX42,IF($C$9=Validatie!$F$7,Validatie!$BA42,IF($C$9=Validatie!$F$8,Validatie!$BD42)))))))</f>
        <v>#N/A</v>
      </c>
      <c r="G22" s="107"/>
      <c r="H22" s="107" t="e">
        <f>IF($C$9=Validatie!$F$2,Validatie!$AK73,IF($C$9=Validatie!$F$3,Validatie!$AN73,IF($C$9=Validatie!$F$4,Validatie!$AQ73,IF($C$9=Validatie!$F$5,Validatie!$AT73,IF($C$9=Validatie!$F$6,Validatie!$AW73,IF($C$9=Validatie!$F$7,Validatie!$AZ73,IF($C$9=Validatie!$F$8,Validatie!$BC73)))))))</f>
        <v>#N/A</v>
      </c>
      <c r="I22" s="107" t="e">
        <f>IF($C$9=Validatie!$F$2,Validatie!$AL73,IF($C$9=Validatie!$F$3,Validatie!$AO73,IF($C$9=Validatie!$F$4,Validatie!$AR73,IF($C$9=Validatie!$F$5,Validatie!$AU73,IF($C$9=Validatie!$F$6,Validatie!$AX73,IF($C$9=Validatie!$F$7,Validatie!$BA73,IF($C$9=Validatie!$F$8,Validatie!$BD73)))))))</f>
        <v>#N/A</v>
      </c>
      <c r="J22" s="107"/>
      <c r="K22" s="107" t="e">
        <f>IF($C$9=Validatie!$F$2,Validatie!$AK104,IF($C$9=Validatie!$F$3,Validatie!$AN104,IF($C$9=Validatie!$F$4,Validatie!$AQ104,IF($C$9=Validatie!$F$5,Validatie!$AT104,IF($C$9=Validatie!$F$6,Validatie!$AW104,IF($C$9=Validatie!$F$7,Validatie!$AZ104,IF($C$9=Validatie!$F$8,Validatie!$BC104)))))))</f>
        <v>#N/A</v>
      </c>
      <c r="L22" s="107" t="e">
        <f>IF($C$9=Validatie!$F$2,Validatie!$AL104,IF($C$9=Validatie!$F$3,Validatie!$AO104,IF($C$9=Validatie!$F$4,Validatie!$AR104,IF($C$9=Validatie!$F$5,Validatie!$AU104,IF($C$9=Validatie!$F$6,Validatie!$AX104,IF($C$9=Validatie!$F$7,Validatie!$BA104,IF($C$9=Validatie!$F$8,Validatie!$BD104)))))))</f>
        <v>#N/A</v>
      </c>
      <c r="M22" s="46"/>
      <c r="N22" s="52"/>
      <c r="O22" s="52"/>
      <c r="P22" s="53"/>
      <c r="Q22" s="54"/>
      <c r="R22" s="55"/>
      <c r="S22" s="51"/>
    </row>
    <row r="23" spans="1:19" ht="26.25" customHeight="1" x14ac:dyDescent="0.3">
      <c r="A23" s="42"/>
      <c r="B23" s="107" t="e">
        <f>IF($C$9=Validatie!$F$2,Validatie!$AK12,IF($C$9=Validatie!$F$3,Validatie!$AN12,IF($C$9=Validatie!$F$4,Validatie!$AQ12,IF($C$9=Validatie!$F$5,Validatie!$AT12,IF($C$9=Validatie!$F$6,Validatie!$AW12,IF($C$9=Validatie!$F$7,Validatie!$AZ12,IF($C$9=Validatie!$F$8,Validatie!$BC12)))))))</f>
        <v>#N/A</v>
      </c>
      <c r="C23" s="107" t="e">
        <f>IF($C$9=Validatie!$F$2,Validatie!$AL12,IF($C$9=Validatie!$F$3,Validatie!$AO12,IF($C$9=Validatie!$F$4,Validatie!$AR12,IF($C$9=Validatie!$F$5,Validatie!$AU12,IF($C$9=Validatie!$F$6,Validatie!$AX12,IF($C$9=Validatie!$F$7,Validatie!$BA12,IF($C$9=Validatie!$F$8,Validatie!$BD12)))))))</f>
        <v>#N/A</v>
      </c>
      <c r="D23" s="106"/>
      <c r="E23" s="107" t="e">
        <f>IF($C$9=Validatie!$F$2,Validatie!$AK43,IF($C$9=Validatie!$F$3,Validatie!$AN43,IF($C$9=Validatie!$F$4,Validatie!$AQ43,IF($C$9=Validatie!$F$5,Validatie!$AT43,IF($C$9=Validatie!$F$6,Validatie!$AW43,IF($C$9=Validatie!$F$7,Validatie!$AZ43,IF($C$9=Validatie!$F$8,Validatie!$BC43)))))))</f>
        <v>#N/A</v>
      </c>
      <c r="F23" s="107" t="e">
        <f>IF($C$9=Validatie!$F$2,Validatie!$AL43,IF($C$9=Validatie!$F$3,Validatie!$AO43,IF($C$9=Validatie!$F$4,Validatie!$AR43,IF($C$9=Validatie!$F$5,Validatie!$AU43,IF($C$9=Validatie!$F$6,Validatie!$AX43,IF($C$9=Validatie!$F$7,Validatie!$BA43,IF($C$9=Validatie!$F$8,Validatie!$BD43)))))))</f>
        <v>#N/A</v>
      </c>
      <c r="G23" s="107"/>
      <c r="H23" s="107" t="e">
        <f>IF($C$9=Validatie!$F$2,Validatie!$AK74,IF($C$9=Validatie!$F$3,Validatie!$AN74,IF($C$9=Validatie!$F$4,Validatie!$AQ74,IF($C$9=Validatie!$F$5,Validatie!$AT74,IF($C$9=Validatie!$F$6,Validatie!$AW74,IF($C$9=Validatie!$F$7,Validatie!$AZ74,IF($C$9=Validatie!$F$8,Validatie!$BC74)))))))</f>
        <v>#N/A</v>
      </c>
      <c r="I23" s="107" t="e">
        <f>IF($C$9=Validatie!$F$2,Validatie!$AL74,IF($C$9=Validatie!$F$3,Validatie!$AO74,IF($C$9=Validatie!$F$4,Validatie!$AR74,IF($C$9=Validatie!$F$5,Validatie!$AU74,IF($C$9=Validatie!$F$6,Validatie!$AX74,IF($C$9=Validatie!$F$7,Validatie!$BA74,IF($C$9=Validatie!$F$8,Validatie!$BD74)))))))</f>
        <v>#N/A</v>
      </c>
      <c r="J23" s="107"/>
      <c r="K23" s="107" t="e">
        <f>IF($C$9=Validatie!$F$2,Validatie!$AK105,IF($C$9=Validatie!$F$3,Validatie!$AN105,IF($C$9=Validatie!$F$4,Validatie!$AQ105,IF($C$9=Validatie!$F$5,Validatie!$AT105,IF($C$9=Validatie!$F$6,Validatie!$AW105,IF($C$9=Validatie!$F$7,Validatie!$AZ105,IF($C$9=Validatie!$F$8,Validatie!$BC105)))))))</f>
        <v>#N/A</v>
      </c>
      <c r="L23" s="107" t="e">
        <f>IF($C$9=Validatie!$F$2,Validatie!$AL105,IF($C$9=Validatie!$F$3,Validatie!$AO105,IF($C$9=Validatie!$F$4,Validatie!$AR105,IF($C$9=Validatie!$F$5,Validatie!$AU105,IF($C$9=Validatie!$F$6,Validatie!$AX105,IF($C$9=Validatie!$F$7,Validatie!$BA105,IF($C$9=Validatie!$F$8,Validatie!$BD105)))))))</f>
        <v>#N/A</v>
      </c>
      <c r="M23" s="43"/>
      <c r="N23" s="52"/>
      <c r="O23" s="52"/>
      <c r="P23" s="53"/>
      <c r="Q23" s="54"/>
      <c r="R23" s="55"/>
      <c r="S23" s="51"/>
    </row>
    <row r="24" spans="1:19" ht="26.25" customHeight="1" x14ac:dyDescent="0.3">
      <c r="A24" s="42"/>
      <c r="B24" s="107" t="e">
        <f>IF($C$9=Validatie!$F$2,Validatie!$AK13,IF($C$9=Validatie!$F$3,Validatie!$AN13,IF($C$9=Validatie!$F$4,Validatie!$AQ13,IF($C$9=Validatie!$F$5,Validatie!$AT13,IF($C$9=Validatie!$F$6,Validatie!$AW13,IF($C$9=Validatie!$F$7,Validatie!$AZ13,IF($C$9=Validatie!$F$8,Validatie!$BC13)))))))</f>
        <v>#N/A</v>
      </c>
      <c r="C24" s="107" t="e">
        <f>IF($C$9=Validatie!$F$2,Validatie!$AL13,IF($C$9=Validatie!$F$3,Validatie!$AO13,IF($C$9=Validatie!$F$4,Validatie!$AR13,IF($C$9=Validatie!$F$5,Validatie!$AU13,IF($C$9=Validatie!$F$6,Validatie!$AX13,IF($C$9=Validatie!$F$7,Validatie!$BA13,IF($C$9=Validatie!$F$8,Validatie!$BD13)))))))</f>
        <v>#N/A</v>
      </c>
      <c r="D24" s="108"/>
      <c r="E24" s="107" t="e">
        <f>IF($C$9=Validatie!$F$2,Validatie!$AK44,IF($C$9=Validatie!$F$3,Validatie!$AN44,IF($C$9=Validatie!$F$4,Validatie!$AQ44,IF($C$9=Validatie!$F$5,Validatie!$AT44,IF($C$9=Validatie!$F$6,Validatie!$AW44,IF($C$9=Validatie!$F$7,Validatie!$AZ44,IF($C$9=Validatie!$F$8,Validatie!$BC44)))))))</f>
        <v>#N/A</v>
      </c>
      <c r="F24" s="107" t="e">
        <f>IF($C$9=Validatie!$F$2,Validatie!$AL44,IF($C$9=Validatie!$F$3,Validatie!$AO44,IF($C$9=Validatie!$F$4,Validatie!$AR44,IF($C$9=Validatie!$F$5,Validatie!$AU44,IF($C$9=Validatie!$F$6,Validatie!$AX44,IF($C$9=Validatie!$F$7,Validatie!$BA44,IF($C$9=Validatie!$F$8,Validatie!$BD44)))))))</f>
        <v>#N/A</v>
      </c>
      <c r="G24" s="107"/>
      <c r="H24" s="107" t="e">
        <f>IF($C$9=Validatie!$F$2,Validatie!$AK75,IF($C$9=Validatie!$F$3,Validatie!$AN75,IF($C$9=Validatie!$F$4,Validatie!$AQ75,IF($C$9=Validatie!$F$5,Validatie!$AT75,IF($C$9=Validatie!$F$6,Validatie!$AW75,IF($C$9=Validatie!$F$7,Validatie!$AZ75,IF($C$9=Validatie!$F$8,Validatie!$BC75)))))))</f>
        <v>#N/A</v>
      </c>
      <c r="I24" s="107" t="e">
        <f>IF($C$9=Validatie!$F$2,Validatie!$AL75,IF($C$9=Validatie!$F$3,Validatie!$AO75,IF($C$9=Validatie!$F$4,Validatie!$AR75,IF($C$9=Validatie!$F$5,Validatie!$AU75,IF($C$9=Validatie!$F$6,Validatie!$AX75,IF($C$9=Validatie!$F$7,Validatie!$BA75,IF($C$9=Validatie!$F$8,Validatie!$BD75)))))))</f>
        <v>#N/A</v>
      </c>
      <c r="J24" s="107"/>
      <c r="K24" s="107" t="e">
        <f>IF($C$9=Validatie!$F$2,Validatie!$AK106,IF($C$9=Validatie!$F$3,Validatie!$AN106,IF($C$9=Validatie!$F$4,Validatie!$AQ106,IF($C$9=Validatie!$F$5,Validatie!$AT106,IF($C$9=Validatie!$F$6,Validatie!$AW106,IF($C$9=Validatie!$F$7,Validatie!$AZ106,IF($C$9=Validatie!$F$8,Validatie!$BC106)))))))</f>
        <v>#N/A</v>
      </c>
      <c r="L24" s="107" t="e">
        <f>IF($C$9=Validatie!$F$2,Validatie!$AL106,IF($C$9=Validatie!$F$3,Validatie!$AO106,IF($C$9=Validatie!$F$4,Validatie!$AR106,IF($C$9=Validatie!$F$5,Validatie!$AU106,IF($C$9=Validatie!$F$6,Validatie!$AX106,IF($C$9=Validatie!$F$7,Validatie!$BA106,IF($C$9=Validatie!$F$8,Validatie!$BD106)))))))</f>
        <v>#N/A</v>
      </c>
      <c r="M24" s="46"/>
      <c r="N24" s="52"/>
      <c r="O24" s="52"/>
      <c r="P24" s="53"/>
      <c r="Q24" s="54"/>
      <c r="R24" s="55"/>
      <c r="S24" s="51"/>
    </row>
    <row r="25" spans="1:19" ht="26.25" customHeight="1" x14ac:dyDescent="0.3">
      <c r="A25" s="42"/>
      <c r="B25" s="107" t="e">
        <f>IF($C$9=Validatie!$F$2,Validatie!$AK14,IF($C$9=Validatie!$F$3,Validatie!$AN14,IF($C$9=Validatie!$F$4,Validatie!$AQ14,IF($C$9=Validatie!$F$5,Validatie!$AT14,IF($C$9=Validatie!$F$6,Validatie!$AW14,IF($C$9=Validatie!$F$7,Validatie!$AZ14,IF($C$9=Validatie!$F$8,Validatie!$BC14)))))))</f>
        <v>#N/A</v>
      </c>
      <c r="C25" s="107" t="e">
        <f>IF($C$9=Validatie!$F$2,Validatie!$AL14,IF($C$9=Validatie!$F$3,Validatie!$AO14,IF($C$9=Validatie!$F$4,Validatie!$AR14,IF($C$9=Validatie!$F$5,Validatie!$AU14,IF($C$9=Validatie!$F$6,Validatie!$AX14,IF($C$9=Validatie!$F$7,Validatie!$BA14,IF($C$9=Validatie!$F$8,Validatie!$BD14)))))))</f>
        <v>#N/A</v>
      </c>
      <c r="D25" s="106"/>
      <c r="E25" s="107" t="e">
        <f>IF($C$9=Validatie!$F$2,Validatie!$AK45,IF($C$9=Validatie!$F$3,Validatie!$AN45,IF($C$9=Validatie!$F$4,Validatie!$AQ45,IF($C$9=Validatie!$F$5,Validatie!$AT45,IF($C$9=Validatie!$F$6,Validatie!$AW45,IF($C$9=Validatie!$F$7,Validatie!$AZ45,IF($C$9=Validatie!$F$8,Validatie!$BC45)))))))</f>
        <v>#N/A</v>
      </c>
      <c r="F25" s="107" t="e">
        <f>IF($C$9=Validatie!$F$2,Validatie!$AL45,IF($C$9=Validatie!$F$3,Validatie!$AO45,IF($C$9=Validatie!$F$4,Validatie!$AR45,IF($C$9=Validatie!$F$5,Validatie!$AU45,IF($C$9=Validatie!$F$6,Validatie!$AX45,IF($C$9=Validatie!$F$7,Validatie!$BA45,IF($C$9=Validatie!$F$8,Validatie!$BD45)))))))</f>
        <v>#N/A</v>
      </c>
      <c r="G25" s="107"/>
      <c r="H25" s="107" t="e">
        <f>IF($C$9=Validatie!$F$2,Validatie!$AK76,IF($C$9=Validatie!$F$3,Validatie!$AN76,IF($C$9=Validatie!$F$4,Validatie!$AQ76,IF($C$9=Validatie!$F$5,Validatie!$AT76,IF($C$9=Validatie!$F$6,Validatie!$AW76,IF($C$9=Validatie!$F$7,Validatie!$AZ76,IF($C$9=Validatie!$F$8,Validatie!$BC76)))))))</f>
        <v>#N/A</v>
      </c>
      <c r="I25" s="107" t="e">
        <f>IF($C$9=Validatie!$F$2,Validatie!$AL76,IF($C$9=Validatie!$F$3,Validatie!$AO76,IF($C$9=Validatie!$F$4,Validatie!$AR76,IF($C$9=Validatie!$F$5,Validatie!$AU76,IF($C$9=Validatie!$F$6,Validatie!$AX76,IF($C$9=Validatie!$F$7,Validatie!$BA76,IF($C$9=Validatie!$F$8,Validatie!$BD76)))))))</f>
        <v>#N/A</v>
      </c>
      <c r="J25" s="107"/>
      <c r="K25" s="107" t="e">
        <f>IF($C$9=Validatie!$F$2,Validatie!$AK107,IF($C$9=Validatie!$F$3,Validatie!$AN107,IF($C$9=Validatie!$F$4,Validatie!$AQ107,IF($C$9=Validatie!$F$5,Validatie!$AT107,IF($C$9=Validatie!$F$6,Validatie!$AW107,IF($C$9=Validatie!$F$7,Validatie!$AZ107,IF($C$9=Validatie!$F$8,Validatie!$BC107)))))))</f>
        <v>#N/A</v>
      </c>
      <c r="L25" s="107" t="e">
        <f>IF($C$9=Validatie!$F$2,Validatie!$AL107,IF($C$9=Validatie!$F$3,Validatie!$AO107,IF($C$9=Validatie!$F$4,Validatie!$AR107,IF($C$9=Validatie!$F$5,Validatie!$AU107,IF($C$9=Validatie!$F$6,Validatie!$AX107,IF($C$9=Validatie!$F$7,Validatie!$BA107,IF($C$9=Validatie!$F$8,Validatie!$BD107)))))))</f>
        <v>#N/A</v>
      </c>
      <c r="M25" s="43"/>
      <c r="N25" s="52"/>
      <c r="O25" s="52"/>
      <c r="P25" s="53"/>
      <c r="Q25" s="54"/>
      <c r="R25" s="55"/>
      <c r="S25" s="51"/>
    </row>
    <row r="26" spans="1:19" ht="26.25" customHeight="1" x14ac:dyDescent="0.3">
      <c r="A26" s="42"/>
      <c r="B26" s="107" t="e">
        <f>IF($C$9=Validatie!$F$2,Validatie!$AK15,IF($C$9=Validatie!$F$3,Validatie!$AN15,IF($C$9=Validatie!$F$4,Validatie!$AQ15,IF($C$9=Validatie!$F$5,Validatie!$AT15,IF($C$9=Validatie!$F$6,Validatie!$AW15,IF($C$9=Validatie!$F$7,Validatie!$AZ15,IF($C$9=Validatie!$F$8,Validatie!$BC15)))))))</f>
        <v>#N/A</v>
      </c>
      <c r="C26" s="107" t="e">
        <f>IF($C$9=Validatie!$F$2,Validatie!$AL15,IF($C$9=Validatie!$F$3,Validatie!$AO15,IF($C$9=Validatie!$F$4,Validatie!$AR15,IF($C$9=Validatie!$F$5,Validatie!$AU15,IF($C$9=Validatie!$F$6,Validatie!$AX15,IF($C$9=Validatie!$F$7,Validatie!$BA15,IF($C$9=Validatie!$F$8,Validatie!$BD15)))))))</f>
        <v>#N/A</v>
      </c>
      <c r="D26" s="108"/>
      <c r="E26" s="107" t="e">
        <f>IF($C$9=Validatie!$F$2,Validatie!$AK46,IF($C$9=Validatie!$F$3,Validatie!$AN46,IF($C$9=Validatie!$F$4,Validatie!$AQ46,IF($C$9=Validatie!$F$5,Validatie!$AT46,IF($C$9=Validatie!$F$6,Validatie!$AW46,IF($C$9=Validatie!$F$7,Validatie!$AZ46,IF($C$9=Validatie!$F$8,Validatie!$BC46)))))))</f>
        <v>#N/A</v>
      </c>
      <c r="F26" s="107" t="e">
        <f>IF($C$9=Validatie!$F$2,Validatie!$AL46,IF($C$9=Validatie!$F$3,Validatie!$AO46,IF($C$9=Validatie!$F$4,Validatie!$AR46,IF($C$9=Validatie!$F$5,Validatie!$AU46,IF($C$9=Validatie!$F$6,Validatie!$AX46,IF($C$9=Validatie!$F$7,Validatie!$BA46,IF($C$9=Validatie!$F$8,Validatie!$BD46)))))))</f>
        <v>#N/A</v>
      </c>
      <c r="G26" s="107"/>
      <c r="H26" s="107" t="e">
        <f>IF($C$9=Validatie!$F$2,Validatie!$AK77,IF($C$9=Validatie!$F$3,Validatie!$AN77,IF($C$9=Validatie!$F$4,Validatie!$AQ77,IF($C$9=Validatie!$F$5,Validatie!$AT77,IF($C$9=Validatie!$F$6,Validatie!$AW77,IF($C$9=Validatie!$F$7,Validatie!$AZ77,IF($C$9=Validatie!$F$8,Validatie!$BC77)))))))</f>
        <v>#N/A</v>
      </c>
      <c r="I26" s="107" t="e">
        <f>IF($C$9=Validatie!$F$2,Validatie!$AL77,IF($C$9=Validatie!$F$3,Validatie!$AO77,IF($C$9=Validatie!$F$4,Validatie!$AR77,IF($C$9=Validatie!$F$5,Validatie!$AU77,IF($C$9=Validatie!$F$6,Validatie!$AX77,IF($C$9=Validatie!$F$7,Validatie!$BA77,IF($C$9=Validatie!$F$8,Validatie!$BD77)))))))</f>
        <v>#N/A</v>
      </c>
      <c r="J26" s="107"/>
      <c r="K26" s="107" t="e">
        <f>IF($C$9=Validatie!$F$2,Validatie!$AK108,IF($C$9=Validatie!$F$3,Validatie!$AN108,IF($C$9=Validatie!$F$4,Validatie!$AQ108,IF($C$9=Validatie!$F$5,Validatie!$AT108,IF($C$9=Validatie!$F$6,Validatie!$AW108,IF($C$9=Validatie!$F$7,Validatie!$AZ108,IF($C$9=Validatie!$F$8,Validatie!$BC108)))))))</f>
        <v>#N/A</v>
      </c>
      <c r="L26" s="107" t="e">
        <f>IF($C$9=Validatie!$F$2,Validatie!$AL108,IF($C$9=Validatie!$F$3,Validatie!$AO108,IF($C$9=Validatie!$F$4,Validatie!$AR108,IF($C$9=Validatie!$F$5,Validatie!$AU108,IF($C$9=Validatie!$F$6,Validatie!$AX108,IF($C$9=Validatie!$F$7,Validatie!$BA108,IF($C$9=Validatie!$F$8,Validatie!$BD108)))))))</f>
        <v>#N/A</v>
      </c>
      <c r="M26" s="46"/>
      <c r="N26" s="52"/>
      <c r="O26" s="52"/>
      <c r="P26" s="53"/>
      <c r="Q26" s="54"/>
      <c r="R26" s="55"/>
      <c r="S26" s="51"/>
    </row>
    <row r="27" spans="1:19" ht="26.25" customHeight="1" x14ac:dyDescent="0.3">
      <c r="A27" s="42"/>
      <c r="B27" s="107" t="e">
        <f>IF($C$9=Validatie!$F$2,Validatie!$AK16,IF($C$9=Validatie!$F$3,Validatie!$AN16,IF($C$9=Validatie!$F$4,Validatie!$AQ16,IF($C$9=Validatie!$F$5,Validatie!$AT16,IF($C$9=Validatie!$F$6,Validatie!$AW16,IF($C$9=Validatie!$F$7,Validatie!$AZ16,IF($C$9=Validatie!$F$8,Validatie!$BC16)))))))</f>
        <v>#N/A</v>
      </c>
      <c r="C27" s="107" t="e">
        <f>IF($C$9=Validatie!$F$2,Validatie!$AL16,IF($C$9=Validatie!$F$3,Validatie!$AO16,IF($C$9=Validatie!$F$4,Validatie!$AR16,IF($C$9=Validatie!$F$5,Validatie!$AU16,IF($C$9=Validatie!$F$6,Validatie!$AX16,IF($C$9=Validatie!$F$7,Validatie!$BA16,IF($C$9=Validatie!$F$8,Validatie!$BD16)))))))</f>
        <v>#N/A</v>
      </c>
      <c r="D27" s="106"/>
      <c r="E27" s="107" t="e">
        <f>IF($C$9=Validatie!$F$2,Validatie!$AK47,IF($C$9=Validatie!$F$3,Validatie!$AN47,IF($C$9=Validatie!$F$4,Validatie!$AQ47,IF($C$9=Validatie!$F$5,Validatie!$AT47,IF($C$9=Validatie!$F$6,Validatie!$AW47,IF($C$9=Validatie!$F$7,Validatie!$AZ47,IF($C$9=Validatie!$F$8,Validatie!$BC47)))))))</f>
        <v>#N/A</v>
      </c>
      <c r="F27" s="107" t="e">
        <f>IF($C$9=Validatie!$F$2,Validatie!$AL47,IF($C$9=Validatie!$F$3,Validatie!$AO47,IF($C$9=Validatie!$F$4,Validatie!$AR47,IF($C$9=Validatie!$F$5,Validatie!$AU47,IF($C$9=Validatie!$F$6,Validatie!$AX47,IF($C$9=Validatie!$F$7,Validatie!$BA47,IF($C$9=Validatie!$F$8,Validatie!$BD47)))))))</f>
        <v>#N/A</v>
      </c>
      <c r="G27" s="107"/>
      <c r="H27" s="107" t="e">
        <f>IF($C$9=Validatie!$F$2,Validatie!$AK78,IF($C$9=Validatie!$F$3,Validatie!$AN78,IF($C$9=Validatie!$F$4,Validatie!$AQ78,IF($C$9=Validatie!$F$5,Validatie!$AT78,IF($C$9=Validatie!$F$6,Validatie!$AW78,IF($C$9=Validatie!$F$7,Validatie!$AZ78,IF($C$9=Validatie!$F$8,Validatie!$BC78)))))))</f>
        <v>#N/A</v>
      </c>
      <c r="I27" s="107" t="e">
        <f>IF($C$9=Validatie!$F$2,Validatie!$AL78,IF($C$9=Validatie!$F$3,Validatie!$AO78,IF($C$9=Validatie!$F$4,Validatie!$AR78,IF($C$9=Validatie!$F$5,Validatie!$AU78,IF($C$9=Validatie!$F$6,Validatie!$AX78,IF($C$9=Validatie!$F$7,Validatie!$BA78,IF($C$9=Validatie!$F$8,Validatie!$BD78)))))))</f>
        <v>#N/A</v>
      </c>
      <c r="J27" s="107"/>
      <c r="K27" s="107" t="e">
        <f>IF($C$9=Validatie!$F$2,Validatie!$AK109,IF($C$9=Validatie!$F$3,Validatie!$AN109,IF($C$9=Validatie!$F$4,Validatie!$AQ109,IF($C$9=Validatie!$F$5,Validatie!$AT109,IF($C$9=Validatie!$F$6,Validatie!$AW109,IF($C$9=Validatie!$F$7,Validatie!$AZ109,IF($C$9=Validatie!$F$8,Validatie!$BC109)))))))</f>
        <v>#N/A</v>
      </c>
      <c r="L27" s="107" t="e">
        <f>IF($C$9=Validatie!$F$2,Validatie!$AL109,IF($C$9=Validatie!$F$3,Validatie!$AO109,IF($C$9=Validatie!$F$4,Validatie!$AR109,IF($C$9=Validatie!$F$5,Validatie!$AU109,IF($C$9=Validatie!$F$6,Validatie!$AX109,IF($C$9=Validatie!$F$7,Validatie!$BA109,IF($C$9=Validatie!$F$8,Validatie!$BD109)))))))</f>
        <v>#N/A</v>
      </c>
      <c r="M27" s="43"/>
      <c r="N27" s="52"/>
      <c r="O27" s="52"/>
      <c r="P27" s="53"/>
      <c r="Q27" s="54"/>
      <c r="R27" s="55"/>
      <c r="S27" s="51"/>
    </row>
    <row r="28" spans="1:19" ht="26.25" customHeight="1" x14ac:dyDescent="0.3">
      <c r="A28" s="42"/>
      <c r="B28" s="107" t="e">
        <f>IF($C$9=Validatie!$F$2,Validatie!$AK17,IF($C$9=Validatie!$F$3,Validatie!$AN17,IF($C$9=Validatie!$F$4,Validatie!$AQ17,IF($C$9=Validatie!$F$5,Validatie!$AT17,IF($C$9=Validatie!$F$6,Validatie!$AW17,IF($C$9=Validatie!$F$7,Validatie!$AZ17,IF($C$9=Validatie!$F$8,Validatie!$BC17)))))))</f>
        <v>#N/A</v>
      </c>
      <c r="C28" s="107" t="e">
        <f>IF($C$9=Validatie!$F$2,Validatie!$AL17,IF($C$9=Validatie!$F$3,Validatie!$AO17,IF($C$9=Validatie!$F$4,Validatie!$AR17,IF($C$9=Validatie!$F$5,Validatie!$AU17,IF($C$9=Validatie!$F$6,Validatie!$AX17,IF($C$9=Validatie!$F$7,Validatie!$BA17,IF($C$9=Validatie!$F$8,Validatie!$BD17)))))))</f>
        <v>#N/A</v>
      </c>
      <c r="D28" s="108"/>
      <c r="E28" s="107" t="e">
        <f>IF($C$9=Validatie!$F$2,Validatie!$AK48,IF($C$9=Validatie!$F$3,Validatie!$AN48,IF($C$9=Validatie!$F$4,Validatie!$AQ48,IF($C$9=Validatie!$F$5,Validatie!$AT48,IF($C$9=Validatie!$F$6,Validatie!$AW48,IF($C$9=Validatie!$F$7,Validatie!$AZ48,IF($C$9=Validatie!$F$8,Validatie!$BC48)))))))</f>
        <v>#N/A</v>
      </c>
      <c r="F28" s="107" t="e">
        <f>IF($C$9=Validatie!$F$2,Validatie!$AL48,IF($C$9=Validatie!$F$3,Validatie!$AO48,IF($C$9=Validatie!$F$4,Validatie!$AR48,IF($C$9=Validatie!$F$5,Validatie!$AU48,IF($C$9=Validatie!$F$6,Validatie!$AX48,IF($C$9=Validatie!$F$7,Validatie!$BA48,IF($C$9=Validatie!$F$8,Validatie!$BD48)))))))</f>
        <v>#N/A</v>
      </c>
      <c r="G28" s="107"/>
      <c r="H28" s="107" t="e">
        <f>IF($C$9=Validatie!$F$2,Validatie!$AK79,IF($C$9=Validatie!$F$3,Validatie!$AN79,IF($C$9=Validatie!$F$4,Validatie!$AQ79,IF($C$9=Validatie!$F$5,Validatie!$AT79,IF($C$9=Validatie!$F$6,Validatie!$AW79,IF($C$9=Validatie!$F$7,Validatie!$AZ79,IF($C$9=Validatie!$F$8,Validatie!$BC79)))))))</f>
        <v>#N/A</v>
      </c>
      <c r="I28" s="107" t="e">
        <f>IF($C$9=Validatie!$F$2,Validatie!$AL79,IF($C$9=Validatie!$F$3,Validatie!$AO79,IF($C$9=Validatie!$F$4,Validatie!$AR79,IF($C$9=Validatie!$F$5,Validatie!$AU79,IF($C$9=Validatie!$F$6,Validatie!$AX79,IF($C$9=Validatie!$F$7,Validatie!$BA79,IF($C$9=Validatie!$F$8,Validatie!$BD79)))))))</f>
        <v>#N/A</v>
      </c>
      <c r="J28" s="107"/>
      <c r="K28" s="107" t="e">
        <f>IF($C$9=Validatie!$F$2,Validatie!$AK110,IF($C$9=Validatie!$F$3,Validatie!$AN110,IF($C$9=Validatie!$F$4,Validatie!$AQ110,IF($C$9=Validatie!$F$5,Validatie!$AT110,IF($C$9=Validatie!$F$6,Validatie!$AW110,IF($C$9=Validatie!$F$7,Validatie!$AZ110,IF($C$9=Validatie!$F$8,Validatie!$BC110)))))))</f>
        <v>#N/A</v>
      </c>
      <c r="L28" s="107" t="e">
        <f>IF($C$9=Validatie!$F$2,Validatie!$AL110,IF($C$9=Validatie!$F$3,Validatie!$AO110,IF($C$9=Validatie!$F$4,Validatie!$AR110,IF($C$9=Validatie!$F$5,Validatie!$AU110,IF($C$9=Validatie!$F$6,Validatie!$AX110,IF($C$9=Validatie!$F$7,Validatie!$BA110,IF($C$9=Validatie!$F$8,Validatie!$BD110)))))))</f>
        <v>#N/A</v>
      </c>
      <c r="M28" s="46"/>
      <c r="N28" s="52"/>
      <c r="O28" s="52"/>
      <c r="P28" s="53"/>
      <c r="Q28" s="54"/>
      <c r="R28" s="55"/>
      <c r="S28" s="51"/>
    </row>
    <row r="29" spans="1:19" ht="26.25" customHeight="1" x14ac:dyDescent="0.3">
      <c r="A29" s="42"/>
      <c r="B29" s="107" t="e">
        <f>IF($C$9=Validatie!$F$2,Validatie!$AK18,IF($C$9=Validatie!$F$3,Validatie!$AN18,IF($C$9=Validatie!$F$4,Validatie!$AQ18,IF($C$9=Validatie!$F$5,Validatie!$AT18,IF($C$9=Validatie!$F$6,Validatie!$AW18,IF($C$9=Validatie!$F$7,Validatie!$AZ18,IF($C$9=Validatie!$F$8,Validatie!$BC18)))))))</f>
        <v>#N/A</v>
      </c>
      <c r="C29" s="107" t="e">
        <f>IF($C$9=Validatie!$F$2,Validatie!$AL18,IF($C$9=Validatie!$F$3,Validatie!$AO18,IF($C$9=Validatie!$F$4,Validatie!$AR18,IF($C$9=Validatie!$F$5,Validatie!$AU18,IF($C$9=Validatie!$F$6,Validatie!$AX18,IF($C$9=Validatie!$F$7,Validatie!$BA18,IF($C$9=Validatie!$F$8,Validatie!$BD18)))))))</f>
        <v>#N/A</v>
      </c>
      <c r="D29" s="106"/>
      <c r="E29" s="107" t="e">
        <f>IF($C$9=Validatie!$F$2,Validatie!$AK49,IF($C$9=Validatie!$F$3,Validatie!$AN49,IF($C$9=Validatie!$F$4,Validatie!$AQ49,IF($C$9=Validatie!$F$5,Validatie!$AT49,IF($C$9=Validatie!$F$6,Validatie!$AW49,IF($C$9=Validatie!$F$7,Validatie!$AZ49,IF($C$9=Validatie!$F$8,Validatie!$BC49)))))))</f>
        <v>#N/A</v>
      </c>
      <c r="F29" s="107" t="e">
        <f>IF($C$9=Validatie!$F$2,Validatie!$AL49,IF($C$9=Validatie!$F$3,Validatie!$AO49,IF($C$9=Validatie!$F$4,Validatie!$AR49,IF($C$9=Validatie!$F$5,Validatie!$AU49,IF($C$9=Validatie!$F$6,Validatie!$AX49,IF($C$9=Validatie!$F$7,Validatie!$BA49,IF($C$9=Validatie!$F$8,Validatie!$BD49)))))))</f>
        <v>#N/A</v>
      </c>
      <c r="G29" s="107"/>
      <c r="H29" s="107" t="e">
        <f>IF($C$9=Validatie!$F$2,Validatie!$AK80,IF($C$9=Validatie!$F$3,Validatie!$AN80,IF($C$9=Validatie!$F$4,Validatie!$AQ80,IF($C$9=Validatie!$F$5,Validatie!$AT80,IF($C$9=Validatie!$F$6,Validatie!$AW80,IF($C$9=Validatie!$F$7,Validatie!$AZ80,IF($C$9=Validatie!$F$8,Validatie!$BC80)))))))</f>
        <v>#N/A</v>
      </c>
      <c r="I29" s="107" t="e">
        <f>IF($C$9=Validatie!$F$2,Validatie!$AL80,IF($C$9=Validatie!$F$3,Validatie!$AO80,IF($C$9=Validatie!$F$4,Validatie!$AR80,IF($C$9=Validatie!$F$5,Validatie!$AU80,IF($C$9=Validatie!$F$6,Validatie!$AX80,IF($C$9=Validatie!$F$7,Validatie!$BA80,IF($C$9=Validatie!$F$8,Validatie!$BD80)))))))</f>
        <v>#N/A</v>
      </c>
      <c r="J29" s="107"/>
      <c r="K29" s="107" t="e">
        <f>IF($C$9=Validatie!$F$2,Validatie!$AK111,IF($C$9=Validatie!$F$3,Validatie!$AN111,IF($C$9=Validatie!$F$4,Validatie!$AQ111,IF($C$9=Validatie!$F$5,Validatie!$AT111,IF($C$9=Validatie!$F$6,Validatie!$AW111,IF($C$9=Validatie!$F$7,Validatie!$AZ111,IF($C$9=Validatie!$F$8,Validatie!$BC111)))))))</f>
        <v>#N/A</v>
      </c>
      <c r="L29" s="107" t="e">
        <f>IF($C$9=Validatie!$F$2,Validatie!$AL111,IF($C$9=Validatie!$F$3,Validatie!$AO111,IF($C$9=Validatie!$F$4,Validatie!$AR111,IF($C$9=Validatie!$F$5,Validatie!$AU111,IF($C$9=Validatie!$F$6,Validatie!$AX111,IF($C$9=Validatie!$F$7,Validatie!$BA111,IF($C$9=Validatie!$F$8,Validatie!$BD111)))))))</f>
        <v>#N/A</v>
      </c>
      <c r="M29" s="43"/>
      <c r="N29" s="52"/>
      <c r="O29" s="52"/>
      <c r="P29" s="53"/>
      <c r="Q29" s="54"/>
      <c r="R29" s="55"/>
      <c r="S29" s="51"/>
    </row>
    <row r="30" spans="1:19" ht="26.25" customHeight="1" x14ac:dyDescent="0.3">
      <c r="A30" s="42"/>
      <c r="B30" s="107" t="e">
        <f>IF($C$9=Validatie!$F$2,Validatie!$AK19,IF($C$9=Validatie!$F$3,Validatie!$AN19,IF($C$9=Validatie!$F$4,Validatie!$AQ19,IF($C$9=Validatie!$F$5,Validatie!$AT19,IF($C$9=Validatie!$F$6,Validatie!$AW19,IF($C$9=Validatie!$F$7,Validatie!$AZ19,IF($C$9=Validatie!$F$8,Validatie!$BC19)))))))</f>
        <v>#N/A</v>
      </c>
      <c r="C30" s="107" t="e">
        <f>IF($C$9=Validatie!$F$2,Validatie!$AL19,IF($C$9=Validatie!$F$3,Validatie!$AO19,IF($C$9=Validatie!$F$4,Validatie!$AR19,IF($C$9=Validatie!$F$5,Validatie!$AU19,IF($C$9=Validatie!$F$6,Validatie!$AX19,IF($C$9=Validatie!$F$7,Validatie!$BA19,IF($C$9=Validatie!$F$8,Validatie!$BD19)))))))</f>
        <v>#N/A</v>
      </c>
      <c r="D30" s="108"/>
      <c r="E30" s="107" t="e">
        <f>IF($C$9=Validatie!$F$2,Validatie!$AK50,IF($C$9=Validatie!$F$3,Validatie!$AN50,IF($C$9=Validatie!$F$4,Validatie!$AQ50,IF($C$9=Validatie!$F$5,Validatie!$AT50,IF($C$9=Validatie!$F$6,Validatie!$AW50,IF($C$9=Validatie!$F$7,Validatie!$AZ50,IF($C$9=Validatie!$F$8,Validatie!$BC50)))))))</f>
        <v>#N/A</v>
      </c>
      <c r="F30" s="107" t="e">
        <f>IF($C$9=Validatie!$F$2,Validatie!$AL50,IF($C$9=Validatie!$F$3,Validatie!$AO50,IF($C$9=Validatie!$F$4,Validatie!$AR50,IF($C$9=Validatie!$F$5,Validatie!$AU50,IF($C$9=Validatie!$F$6,Validatie!$AX50,IF($C$9=Validatie!$F$7,Validatie!$BA50,IF($C$9=Validatie!$F$8,Validatie!$BD50)))))))</f>
        <v>#N/A</v>
      </c>
      <c r="G30" s="107"/>
      <c r="H30" s="107" t="e">
        <f>IF($C$9=Validatie!$F$2,Validatie!$AK81,IF($C$9=Validatie!$F$3,Validatie!$AN81,IF($C$9=Validatie!$F$4,Validatie!$AQ81,IF($C$9=Validatie!$F$5,Validatie!$AT81,IF($C$9=Validatie!$F$6,Validatie!$AW81,IF($C$9=Validatie!$F$7,Validatie!$AZ81,IF($C$9=Validatie!$F$8,Validatie!$BC81)))))))</f>
        <v>#N/A</v>
      </c>
      <c r="I30" s="107" t="e">
        <f>IF($C$9=Validatie!$F$2,Validatie!$AL81,IF($C$9=Validatie!$F$3,Validatie!$AO81,IF($C$9=Validatie!$F$4,Validatie!$AR81,IF($C$9=Validatie!$F$5,Validatie!$AU81,IF($C$9=Validatie!$F$6,Validatie!$AX81,IF($C$9=Validatie!$F$7,Validatie!$BA81,IF($C$9=Validatie!$F$8,Validatie!$BD81)))))))</f>
        <v>#N/A</v>
      </c>
      <c r="J30" s="107"/>
      <c r="K30" s="107" t="e">
        <f>IF($C$9=Validatie!$F$2,Validatie!$AK112,IF($C$9=Validatie!$F$3,Validatie!$AN112,IF($C$9=Validatie!$F$4,Validatie!$AQ112,IF($C$9=Validatie!$F$5,Validatie!$AT112,IF($C$9=Validatie!$F$6,Validatie!$AW112,IF($C$9=Validatie!$F$7,Validatie!$AZ112,IF($C$9=Validatie!$F$8,Validatie!$BC112)))))))</f>
        <v>#N/A</v>
      </c>
      <c r="L30" s="107" t="e">
        <f>IF($C$9=Validatie!$F$2,Validatie!$AL112,IF($C$9=Validatie!$F$3,Validatie!$AO112,IF($C$9=Validatie!$F$4,Validatie!$AR112,IF($C$9=Validatie!$F$5,Validatie!$AU112,IF($C$9=Validatie!$F$6,Validatie!$AX112,IF($C$9=Validatie!$F$7,Validatie!$BA112,IF($C$9=Validatie!$F$8,Validatie!$BD112)))))))</f>
        <v>#N/A</v>
      </c>
      <c r="M30" s="46"/>
      <c r="N30" s="52"/>
      <c r="O30" s="52"/>
      <c r="P30" s="53"/>
      <c r="Q30" s="54"/>
      <c r="R30" s="55"/>
      <c r="S30" s="51"/>
    </row>
    <row r="31" spans="1:19" ht="26.25" customHeight="1" x14ac:dyDescent="0.3">
      <c r="A31" s="42"/>
      <c r="B31" s="107" t="e">
        <f>IF($C$9=Validatie!$F$2,Validatie!$AK20,IF($C$9=Validatie!$F$3,Validatie!$AN20,IF($C$9=Validatie!$F$4,Validatie!$AQ20,IF($C$9=Validatie!$F$5,Validatie!$AT20,IF($C$9=Validatie!$F$6,Validatie!$AW20,IF($C$9=Validatie!$F$7,Validatie!$AZ20,IF($C$9=Validatie!$F$8,Validatie!$BC20)))))))</f>
        <v>#N/A</v>
      </c>
      <c r="C31" s="107" t="e">
        <f>IF($C$9=Validatie!$F$2,Validatie!$AL20,IF($C$9=Validatie!$F$3,Validatie!$AO20,IF($C$9=Validatie!$F$4,Validatie!$AR20,IF($C$9=Validatie!$F$5,Validatie!$AU20,IF($C$9=Validatie!$F$6,Validatie!$AX20,IF($C$9=Validatie!$F$7,Validatie!$BA20,IF($C$9=Validatie!$F$8,Validatie!$BD20)))))))</f>
        <v>#N/A</v>
      </c>
      <c r="D31" s="106"/>
      <c r="E31" s="107" t="e">
        <f>IF($C$9=Validatie!$F$2,Validatie!$AK51,IF($C$9=Validatie!$F$3,Validatie!$AN51,IF($C$9=Validatie!$F$4,Validatie!$AQ51,IF($C$9=Validatie!$F$5,Validatie!$AT51,IF($C$9=Validatie!$F$6,Validatie!$AW51,IF($C$9=Validatie!$F$7,Validatie!$AZ51,IF($C$9=Validatie!$F$8,Validatie!$BC51)))))))</f>
        <v>#N/A</v>
      </c>
      <c r="F31" s="107" t="e">
        <f>IF($C$9=Validatie!$F$2,Validatie!$AL51,IF($C$9=Validatie!$F$3,Validatie!$AO51,IF($C$9=Validatie!$F$4,Validatie!$AR51,IF($C$9=Validatie!$F$5,Validatie!$AU51,IF($C$9=Validatie!$F$6,Validatie!$AX51,IF($C$9=Validatie!$F$7,Validatie!$BA51,IF($C$9=Validatie!$F$8,Validatie!$BD51)))))))</f>
        <v>#N/A</v>
      </c>
      <c r="G31" s="107"/>
      <c r="H31" s="107" t="e">
        <f>IF($C$9=Validatie!$F$2,Validatie!$AK82,IF($C$9=Validatie!$F$3,Validatie!$AN82,IF($C$9=Validatie!$F$4,Validatie!$AQ82,IF($C$9=Validatie!$F$5,Validatie!$AT82,IF($C$9=Validatie!$F$6,Validatie!$AW82,IF($C$9=Validatie!$F$7,Validatie!$AZ82,IF($C$9=Validatie!$F$8,Validatie!$BC82)))))))</f>
        <v>#N/A</v>
      </c>
      <c r="I31" s="107" t="e">
        <f>IF($C$9=Validatie!$F$2,Validatie!$AL82,IF($C$9=Validatie!$F$3,Validatie!$AO82,IF($C$9=Validatie!$F$4,Validatie!$AR82,IF($C$9=Validatie!$F$5,Validatie!$AU82,IF($C$9=Validatie!$F$6,Validatie!$AX82,IF($C$9=Validatie!$F$7,Validatie!$BA82,IF($C$9=Validatie!$F$8,Validatie!$BD82)))))))</f>
        <v>#N/A</v>
      </c>
      <c r="J31" s="107"/>
      <c r="K31" s="107" t="e">
        <f>IF($C$9=Validatie!$F$2,Validatie!$AK113,IF($C$9=Validatie!$F$3,Validatie!$AN113,IF($C$9=Validatie!$F$4,Validatie!$AQ113,IF($C$9=Validatie!$F$5,Validatie!$AT113,IF($C$9=Validatie!$F$6,Validatie!$AW113,IF($C$9=Validatie!$F$7,Validatie!$AZ113,IF($C$9=Validatie!$F$8,Validatie!$BC113)))))))</f>
        <v>#N/A</v>
      </c>
      <c r="L31" s="107" t="e">
        <f>IF($C$9=Validatie!$F$2,Validatie!$AL113,IF($C$9=Validatie!$F$3,Validatie!$AO113,IF($C$9=Validatie!$F$4,Validatie!$AR113,IF($C$9=Validatie!$F$5,Validatie!$AU113,IF($C$9=Validatie!$F$6,Validatie!$AX113,IF($C$9=Validatie!$F$7,Validatie!$BA113,IF($C$9=Validatie!$F$8,Validatie!$BD113)))))))</f>
        <v>#N/A</v>
      </c>
      <c r="M31" s="43"/>
      <c r="N31" s="52"/>
      <c r="O31" s="52"/>
      <c r="P31" s="53"/>
      <c r="Q31" s="54"/>
      <c r="R31" s="55"/>
      <c r="S31" s="51"/>
    </row>
    <row r="32" spans="1:19" ht="26.25" customHeight="1" x14ac:dyDescent="0.3">
      <c r="A32" s="42"/>
      <c r="B32" s="107" t="e">
        <f>IF($C$9=Validatie!$F$2,Validatie!$AK21,IF($C$9=Validatie!$F$3,Validatie!$AN21,IF($C$9=Validatie!$F$4,Validatie!$AQ21,IF($C$9=Validatie!$F$5,Validatie!$AT21,IF($C$9=Validatie!$F$6,Validatie!$AW21,IF($C$9=Validatie!$F$7,Validatie!$AZ21,IF($C$9=Validatie!$F$8,Validatie!$BC21)))))))</f>
        <v>#N/A</v>
      </c>
      <c r="C32" s="107" t="e">
        <f>IF($C$9=Validatie!$F$2,Validatie!$AL21,IF($C$9=Validatie!$F$3,Validatie!$AO21,IF($C$9=Validatie!$F$4,Validatie!$AR21,IF($C$9=Validatie!$F$5,Validatie!$AU21,IF($C$9=Validatie!$F$6,Validatie!$AX21,IF($C$9=Validatie!$F$7,Validatie!$BA21,IF($C$9=Validatie!$F$8,Validatie!$BD21)))))))</f>
        <v>#N/A</v>
      </c>
      <c r="D32" s="108"/>
      <c r="E32" s="107" t="e">
        <f>IF($C$9=Validatie!$F$2,Validatie!$AK52,IF($C$9=Validatie!$F$3,Validatie!$AN52,IF($C$9=Validatie!$F$4,Validatie!$AQ52,IF($C$9=Validatie!$F$5,Validatie!$AT52,IF($C$9=Validatie!$F$6,Validatie!$AW52,IF($C$9=Validatie!$F$7,Validatie!$AZ52,IF($C$9=Validatie!$F$8,Validatie!$BC52)))))))</f>
        <v>#N/A</v>
      </c>
      <c r="F32" s="107" t="e">
        <f>IF($C$9=Validatie!$F$2,Validatie!$AL52,IF($C$9=Validatie!$F$3,Validatie!$AO52,IF($C$9=Validatie!$F$4,Validatie!$AR52,IF($C$9=Validatie!$F$5,Validatie!$AU52,IF($C$9=Validatie!$F$6,Validatie!$AX52,IF($C$9=Validatie!$F$7,Validatie!$BA52,IF($C$9=Validatie!$F$8,Validatie!$BD52)))))))</f>
        <v>#N/A</v>
      </c>
      <c r="G32" s="107"/>
      <c r="H32" s="107" t="e">
        <f>IF($C$9=Validatie!$F$2,Validatie!$AK83,IF($C$9=Validatie!$F$3,Validatie!$AN83,IF($C$9=Validatie!$F$4,Validatie!$AQ83,IF($C$9=Validatie!$F$5,Validatie!$AT83,IF($C$9=Validatie!$F$6,Validatie!$AW83,IF($C$9=Validatie!$F$7,Validatie!$AZ83,IF($C$9=Validatie!$F$8,Validatie!$BC83)))))))</f>
        <v>#N/A</v>
      </c>
      <c r="I32" s="107" t="e">
        <f>IF($C$9=Validatie!$F$2,Validatie!$AL83,IF($C$9=Validatie!$F$3,Validatie!$AO83,IF($C$9=Validatie!$F$4,Validatie!$AR83,IF($C$9=Validatie!$F$5,Validatie!$AU83,IF($C$9=Validatie!$F$6,Validatie!$AX83,IF($C$9=Validatie!$F$7,Validatie!$BA83,IF($C$9=Validatie!$F$8,Validatie!$BD83)))))))</f>
        <v>#N/A</v>
      </c>
      <c r="J32" s="107"/>
      <c r="K32" s="107" t="e">
        <f>IF($C$9=Validatie!$F$2,Validatie!$AK114,IF($C$9=Validatie!$F$3,Validatie!$AN114,IF($C$9=Validatie!$F$4,Validatie!$AQ114,IF($C$9=Validatie!$F$5,Validatie!$AT114,IF($C$9=Validatie!$F$6,Validatie!$AW114,IF($C$9=Validatie!$F$7,Validatie!$AZ114,IF($C$9=Validatie!$F$8,Validatie!$BC114)))))))</f>
        <v>#N/A</v>
      </c>
      <c r="L32" s="107" t="e">
        <f>IF($C$9=Validatie!$F$2,Validatie!$AL114,IF($C$9=Validatie!$F$3,Validatie!$AO114,IF($C$9=Validatie!$F$4,Validatie!$AR114,IF($C$9=Validatie!$F$5,Validatie!$AU114,IF($C$9=Validatie!$F$6,Validatie!$AX114,IF($C$9=Validatie!$F$7,Validatie!$BA114,IF($C$9=Validatie!$F$8,Validatie!$BD114)))))))</f>
        <v>#N/A</v>
      </c>
      <c r="M32" s="46"/>
      <c r="N32" s="52"/>
      <c r="O32" s="52"/>
      <c r="P32" s="53"/>
      <c r="Q32" s="54"/>
      <c r="R32" s="55"/>
      <c r="S32" s="51"/>
    </row>
    <row r="33" spans="1:19" ht="26.25" customHeight="1" x14ac:dyDescent="0.3">
      <c r="A33" s="42"/>
      <c r="B33" s="107" t="e">
        <f>IF($C$9=Validatie!$F$2,Validatie!$AK22,IF($C$9=Validatie!$F$3,Validatie!$AN22,IF($C$9=Validatie!$F$4,Validatie!$AQ22,IF($C$9=Validatie!$F$5,Validatie!$AT22,IF($C$9=Validatie!$F$6,Validatie!$AW22,IF($C$9=Validatie!$F$7,Validatie!$AZ22,IF($C$9=Validatie!$F$8,Validatie!$BC22)))))))</f>
        <v>#N/A</v>
      </c>
      <c r="C33" s="107" t="e">
        <f>IF($C$9=Validatie!$F$2,Validatie!$AL22,IF($C$9=Validatie!$F$3,Validatie!$AO22,IF($C$9=Validatie!$F$4,Validatie!$AR22,IF($C$9=Validatie!$F$5,Validatie!$AU22,IF($C$9=Validatie!$F$6,Validatie!$AX22,IF($C$9=Validatie!$F$7,Validatie!$BA22,IF($C$9=Validatie!$F$8,Validatie!$BD22)))))))</f>
        <v>#N/A</v>
      </c>
      <c r="D33" s="106"/>
      <c r="E33" s="107" t="e">
        <f>IF($C$9=Validatie!$F$2,Validatie!$AK53,IF($C$9=Validatie!$F$3,Validatie!$AN53,IF($C$9=Validatie!$F$4,Validatie!$AQ53,IF($C$9=Validatie!$F$5,Validatie!$AT53,IF($C$9=Validatie!$F$6,Validatie!$AW53,IF($C$9=Validatie!$F$7,Validatie!$AZ53,IF($C$9=Validatie!$F$8,Validatie!$BC53)))))))</f>
        <v>#N/A</v>
      </c>
      <c r="F33" s="107" t="e">
        <f>IF($C$9=Validatie!$F$2,Validatie!$AL53,IF($C$9=Validatie!$F$3,Validatie!$AO53,IF($C$9=Validatie!$F$4,Validatie!$AR53,IF($C$9=Validatie!$F$5,Validatie!$AU53,IF($C$9=Validatie!$F$6,Validatie!$AX53,IF($C$9=Validatie!$F$7,Validatie!$BA53,IF($C$9=Validatie!$F$8,Validatie!$BD53)))))))</f>
        <v>#N/A</v>
      </c>
      <c r="G33" s="107"/>
      <c r="H33" s="107" t="e">
        <f>IF($C$9=Validatie!$F$2,Validatie!$AK84,IF($C$9=Validatie!$F$3,Validatie!$AN84,IF($C$9=Validatie!$F$4,Validatie!$AQ84,IF($C$9=Validatie!$F$5,Validatie!$AT84,IF($C$9=Validatie!$F$6,Validatie!$AW84,IF($C$9=Validatie!$F$7,Validatie!$AZ84,IF($C$9=Validatie!$F$8,Validatie!$BC84)))))))</f>
        <v>#N/A</v>
      </c>
      <c r="I33" s="107" t="e">
        <f>IF($C$9=Validatie!$F$2,Validatie!$AL84,IF($C$9=Validatie!$F$3,Validatie!$AO84,IF($C$9=Validatie!$F$4,Validatie!$AR84,IF($C$9=Validatie!$F$5,Validatie!$AU84,IF($C$9=Validatie!$F$6,Validatie!$AX84,IF($C$9=Validatie!$F$7,Validatie!$BA84,IF($C$9=Validatie!$F$8,Validatie!$BD84)))))))</f>
        <v>#N/A</v>
      </c>
      <c r="J33" s="107"/>
      <c r="K33" s="107" t="e">
        <f>IF($C$9=Validatie!$F$2,Validatie!$AK115,IF($C$9=Validatie!$F$3,Validatie!$AN115,IF($C$9=Validatie!$F$4,Validatie!$AQ115,IF($C$9=Validatie!$F$5,Validatie!$AT115,IF($C$9=Validatie!$F$6,Validatie!$AW115,IF($C$9=Validatie!$F$7,Validatie!$AZ115,IF($C$9=Validatie!$F$8,Validatie!$BC115)))))))</f>
        <v>#N/A</v>
      </c>
      <c r="L33" s="107" t="e">
        <f>IF($C$9=Validatie!$F$2,Validatie!$AL115,IF($C$9=Validatie!$F$3,Validatie!$AO115,IF($C$9=Validatie!$F$4,Validatie!$AR115,IF($C$9=Validatie!$F$5,Validatie!$AU115,IF($C$9=Validatie!$F$6,Validatie!$AX115,IF($C$9=Validatie!$F$7,Validatie!$BA115,IF($C$9=Validatie!$F$8,Validatie!$BD115)))))))</f>
        <v>#N/A</v>
      </c>
      <c r="M33" s="43"/>
      <c r="N33" s="52"/>
      <c r="O33" s="52"/>
      <c r="P33" s="53"/>
      <c r="Q33" s="54"/>
      <c r="R33" s="55"/>
      <c r="S33" s="51"/>
    </row>
    <row r="34" spans="1:19" ht="26.25" customHeight="1" x14ac:dyDescent="0.3">
      <c r="A34" s="42"/>
      <c r="B34" s="107" t="e">
        <f>IF($C$9=Validatie!$F$2,Validatie!$AK23,IF($C$9=Validatie!$F$3,Validatie!$AN23,IF($C$9=Validatie!$F$4,Validatie!$AQ23,IF($C$9=Validatie!$F$5,Validatie!$AT23,IF($C$9=Validatie!$F$6,Validatie!$AW23,IF($C$9=Validatie!$F$7,Validatie!$AZ23,IF($C$9=Validatie!$F$8,Validatie!$BC23)))))))</f>
        <v>#N/A</v>
      </c>
      <c r="C34" s="107" t="e">
        <f>IF($C$9=Validatie!$F$2,Validatie!$AL23,IF($C$9=Validatie!$F$3,Validatie!$AO23,IF($C$9=Validatie!$F$4,Validatie!$AR23,IF($C$9=Validatie!$F$5,Validatie!$AU23,IF($C$9=Validatie!$F$6,Validatie!$AX23,IF($C$9=Validatie!$F$7,Validatie!$BA23,IF($C$9=Validatie!$F$8,Validatie!$BD23)))))))</f>
        <v>#N/A</v>
      </c>
      <c r="D34" s="108"/>
      <c r="E34" s="107" t="e">
        <f>IF($C$9=Validatie!$F$2,Validatie!$AK54,IF($C$9=Validatie!$F$3,Validatie!$AN54,IF($C$9=Validatie!$F$4,Validatie!$AQ54,IF($C$9=Validatie!$F$5,Validatie!$AT54,IF($C$9=Validatie!$F$6,Validatie!$AW54,IF($C$9=Validatie!$F$7,Validatie!$AZ54,IF($C$9=Validatie!$F$8,Validatie!$BC54)))))))</f>
        <v>#N/A</v>
      </c>
      <c r="F34" s="107" t="e">
        <f>IF($C$9=Validatie!$F$2,Validatie!$AL54,IF($C$9=Validatie!$F$3,Validatie!$AO54,IF($C$9=Validatie!$F$4,Validatie!$AR54,IF($C$9=Validatie!$F$5,Validatie!$AU54,IF($C$9=Validatie!$F$6,Validatie!$AX54,IF($C$9=Validatie!$F$7,Validatie!$BA54,IF($C$9=Validatie!$F$8,Validatie!$BD54)))))))</f>
        <v>#N/A</v>
      </c>
      <c r="G34" s="107"/>
      <c r="H34" s="107" t="e">
        <f>IF($C$9=Validatie!$F$2,Validatie!$AK85,IF($C$9=Validatie!$F$3,Validatie!$AN85,IF($C$9=Validatie!$F$4,Validatie!$AQ85,IF($C$9=Validatie!$F$5,Validatie!$AT85,IF($C$9=Validatie!$F$6,Validatie!$AW85,IF($C$9=Validatie!$F$7,Validatie!$AZ85,IF($C$9=Validatie!$F$8,Validatie!$BC85)))))))</f>
        <v>#N/A</v>
      </c>
      <c r="I34" s="107" t="e">
        <f>IF($C$9=Validatie!$F$2,Validatie!$AL85,IF($C$9=Validatie!$F$3,Validatie!$AO85,IF($C$9=Validatie!$F$4,Validatie!$AR85,IF($C$9=Validatie!$F$5,Validatie!$AU85,IF($C$9=Validatie!$F$6,Validatie!$AX85,IF($C$9=Validatie!$F$7,Validatie!$BA85,IF($C$9=Validatie!$F$8,Validatie!$BD85)))))))</f>
        <v>#N/A</v>
      </c>
      <c r="J34" s="107"/>
      <c r="K34" s="107" t="e">
        <f>IF($C$9=Validatie!$F$2,Validatie!$AK116,IF($C$9=Validatie!$F$3,Validatie!$AN116,IF($C$9=Validatie!$F$4,Validatie!$AQ116,IF($C$9=Validatie!$F$5,Validatie!$AT116,IF($C$9=Validatie!$F$6,Validatie!$AW116,IF($C$9=Validatie!$F$7,Validatie!$AZ116,IF($C$9=Validatie!$F$8,Validatie!$BC116)))))))</f>
        <v>#N/A</v>
      </c>
      <c r="L34" s="107" t="e">
        <f>IF($C$9=Validatie!$F$2,Validatie!$AL116,IF($C$9=Validatie!$F$3,Validatie!$AO116,IF($C$9=Validatie!$F$4,Validatie!$AR116,IF($C$9=Validatie!$F$5,Validatie!$AU116,IF($C$9=Validatie!$F$6,Validatie!$AX116,IF($C$9=Validatie!$F$7,Validatie!$BA116,IF($C$9=Validatie!$F$8,Validatie!$BD116)))))))</f>
        <v>#N/A</v>
      </c>
      <c r="M34" s="46"/>
      <c r="N34" s="52"/>
      <c r="O34" s="52"/>
      <c r="P34" s="53"/>
      <c r="Q34" s="54"/>
      <c r="R34" s="55"/>
      <c r="S34" s="51"/>
    </row>
    <row r="35" spans="1:19" ht="26.25" customHeight="1" x14ac:dyDescent="0.3">
      <c r="A35" s="42"/>
      <c r="B35" s="107" t="e">
        <f>IF($C$9=Validatie!$F$2,Validatie!$AK24,IF($C$9=Validatie!$F$3,Validatie!$AN24,IF($C$9=Validatie!$F$4,Validatie!$AQ24,IF($C$9=Validatie!$F$5,Validatie!$AT24,IF($C$9=Validatie!$F$6,Validatie!$AW24,IF($C$9=Validatie!$F$7,Validatie!$AZ24,IF($C$9=Validatie!$F$8,Validatie!$BC24)))))))</f>
        <v>#N/A</v>
      </c>
      <c r="C35" s="107" t="e">
        <f>IF($C$9=Validatie!$F$2,Validatie!$AL24,IF($C$9=Validatie!$F$3,Validatie!$AO24,IF($C$9=Validatie!$F$4,Validatie!$AR24,IF($C$9=Validatie!$F$5,Validatie!$AU24,IF($C$9=Validatie!$F$6,Validatie!$AX24,IF($C$9=Validatie!$F$7,Validatie!$BA24,IF($C$9=Validatie!$F$8,Validatie!$BD24)))))))</f>
        <v>#N/A</v>
      </c>
      <c r="D35" s="106"/>
      <c r="E35" s="107" t="e">
        <f>IF($C$9=Validatie!$F$2,Validatie!$AK55,IF($C$9=Validatie!$F$3,Validatie!$AN55,IF($C$9=Validatie!$F$4,Validatie!$AQ55,IF($C$9=Validatie!$F$5,Validatie!$AT55,IF($C$9=Validatie!$F$6,Validatie!$AW55,IF($C$9=Validatie!$F$7,Validatie!$AZ55,IF($C$9=Validatie!$F$8,Validatie!$BC55)))))))</f>
        <v>#N/A</v>
      </c>
      <c r="F35" s="107" t="e">
        <f>IF($C$9=Validatie!$F$2,Validatie!$AL55,IF($C$9=Validatie!$F$3,Validatie!$AO55,IF($C$9=Validatie!$F$4,Validatie!$AR55,IF($C$9=Validatie!$F$5,Validatie!$AU55,IF($C$9=Validatie!$F$6,Validatie!$AX55,IF($C$9=Validatie!$F$7,Validatie!$BA55,IF($C$9=Validatie!$F$8,Validatie!$BD55)))))))</f>
        <v>#N/A</v>
      </c>
      <c r="G35" s="107"/>
      <c r="H35" s="107" t="e">
        <f>IF($C$9=Validatie!$F$2,Validatie!$AK86,IF($C$9=Validatie!$F$3,Validatie!$AN86,IF($C$9=Validatie!$F$4,Validatie!$AQ86,IF($C$9=Validatie!$F$5,Validatie!$AT86,IF($C$9=Validatie!$F$6,Validatie!$AW86,IF($C$9=Validatie!$F$7,Validatie!$AZ86,IF($C$9=Validatie!$F$8,Validatie!$BC86)))))))</f>
        <v>#N/A</v>
      </c>
      <c r="I35" s="107" t="e">
        <f>IF($C$9=Validatie!$F$2,Validatie!$AL86,IF($C$9=Validatie!$F$3,Validatie!$AO86,IF($C$9=Validatie!$F$4,Validatie!$AR86,IF($C$9=Validatie!$F$5,Validatie!$AU86,IF($C$9=Validatie!$F$6,Validatie!$AX86,IF($C$9=Validatie!$F$7,Validatie!$BA86,IF($C$9=Validatie!$F$8,Validatie!$BD86)))))))</f>
        <v>#N/A</v>
      </c>
      <c r="J35" s="107"/>
      <c r="K35" s="107" t="e">
        <f>IF($C$9=Validatie!$F$2,Validatie!$AK117,IF($C$9=Validatie!$F$3,Validatie!$AN117,IF($C$9=Validatie!$F$4,Validatie!$AQ117,IF($C$9=Validatie!$F$5,Validatie!$AT117,IF($C$9=Validatie!$F$6,Validatie!$AW117,IF($C$9=Validatie!$F$7,Validatie!$AZ117,IF($C$9=Validatie!$F$8,Validatie!$BC117)))))))</f>
        <v>#N/A</v>
      </c>
      <c r="L35" s="107" t="e">
        <f>IF($C$9=Validatie!$F$2,Validatie!$AL117,IF($C$9=Validatie!$F$3,Validatie!$AO117,IF($C$9=Validatie!$F$4,Validatie!$AR117,IF($C$9=Validatie!$F$5,Validatie!$AU117,IF($C$9=Validatie!$F$6,Validatie!$AX117,IF($C$9=Validatie!$F$7,Validatie!$BA117,IF($C$9=Validatie!$F$8,Validatie!$BD117)))))))</f>
        <v>#N/A</v>
      </c>
      <c r="M35" s="43"/>
      <c r="N35" s="52"/>
      <c r="O35" s="52"/>
      <c r="P35" s="53"/>
      <c r="Q35" s="54"/>
      <c r="R35" s="55"/>
      <c r="S35" s="51"/>
    </row>
    <row r="36" spans="1:19" ht="26.25" customHeight="1" x14ac:dyDescent="0.3">
      <c r="A36" s="42"/>
      <c r="B36" s="107" t="e">
        <f>IF($C$9=Validatie!$F$2,Validatie!$AK25,IF($C$9=Validatie!$F$3,Validatie!$AN25,IF($C$9=Validatie!$F$4,Validatie!$AQ25,IF($C$9=Validatie!$F$5,Validatie!$AT25,IF($C$9=Validatie!$F$6,Validatie!$AW25,IF($C$9=Validatie!$F$7,Validatie!$AZ25,IF($C$9=Validatie!$F$8,Validatie!$BC25)))))))</f>
        <v>#N/A</v>
      </c>
      <c r="C36" s="107" t="e">
        <f>IF($C$9=Validatie!$F$2,Validatie!$AL25,IF($C$9=Validatie!$F$3,Validatie!$AO25,IF($C$9=Validatie!$F$4,Validatie!$AR25,IF($C$9=Validatie!$F$5,Validatie!$AU25,IF($C$9=Validatie!$F$6,Validatie!$AX25,IF($C$9=Validatie!$F$7,Validatie!$BA25,IF($C$9=Validatie!$F$8,Validatie!$BD25)))))))</f>
        <v>#N/A</v>
      </c>
      <c r="D36" s="108"/>
      <c r="E36" s="107" t="e">
        <f>IF($C$9=Validatie!$F$2,Validatie!$AK56,IF($C$9=Validatie!$F$3,Validatie!$AN56,IF($C$9=Validatie!$F$4,Validatie!$AQ56,IF($C$9=Validatie!$F$5,Validatie!$AT56,IF($C$9=Validatie!$F$6,Validatie!$AW56,IF($C$9=Validatie!$F$7,Validatie!$AZ56,IF($C$9=Validatie!$F$8,Validatie!$BC56)))))))</f>
        <v>#N/A</v>
      </c>
      <c r="F36" s="107" t="e">
        <f>IF($C$9=Validatie!$F$2,Validatie!$AL56,IF($C$9=Validatie!$F$3,Validatie!$AO56,IF($C$9=Validatie!$F$4,Validatie!$AR56,IF($C$9=Validatie!$F$5,Validatie!$AU56,IF($C$9=Validatie!$F$6,Validatie!$AX56,IF($C$9=Validatie!$F$7,Validatie!$BA56,IF($C$9=Validatie!$F$8,Validatie!$BD56)))))))</f>
        <v>#N/A</v>
      </c>
      <c r="G36" s="107"/>
      <c r="H36" s="107" t="e">
        <f>IF($C$9=Validatie!$F$2,Validatie!$AK87,IF($C$9=Validatie!$F$3,Validatie!$AN87,IF($C$9=Validatie!$F$4,Validatie!$AQ87,IF($C$9=Validatie!$F$5,Validatie!$AT87,IF($C$9=Validatie!$F$6,Validatie!$AW87,IF($C$9=Validatie!$F$7,Validatie!$AZ87,IF($C$9=Validatie!$F$8,Validatie!$BC87)))))))</f>
        <v>#N/A</v>
      </c>
      <c r="I36" s="107" t="e">
        <f>IF($C$9=Validatie!$F$2,Validatie!$AL87,IF($C$9=Validatie!$F$3,Validatie!$AO87,IF($C$9=Validatie!$F$4,Validatie!$AR87,IF($C$9=Validatie!$F$5,Validatie!$AU87,IF($C$9=Validatie!$F$6,Validatie!$AX87,IF($C$9=Validatie!$F$7,Validatie!$BA87,IF($C$9=Validatie!$F$8,Validatie!$BD87)))))))</f>
        <v>#N/A</v>
      </c>
      <c r="J36" s="107"/>
      <c r="K36" s="107" t="e">
        <f>IF($C$9=Validatie!$F$2,Validatie!$AK118,IF($C$9=Validatie!$F$3,Validatie!$AN118,IF($C$9=Validatie!$F$4,Validatie!$AQ118,IF($C$9=Validatie!$F$5,Validatie!$AT118,IF($C$9=Validatie!$F$6,Validatie!$AW118,IF($C$9=Validatie!$F$7,Validatie!$AZ118,IF($C$9=Validatie!$F$8,Validatie!$BC118)))))))</f>
        <v>#N/A</v>
      </c>
      <c r="L36" s="107" t="e">
        <f>IF($C$9=Validatie!$F$2,Validatie!$AL118,IF($C$9=Validatie!$F$3,Validatie!$AO118,IF($C$9=Validatie!$F$4,Validatie!$AR118,IF($C$9=Validatie!$F$5,Validatie!$AU118,IF($C$9=Validatie!$F$6,Validatie!$AX118,IF($C$9=Validatie!$F$7,Validatie!$BA118,IF($C$9=Validatie!$F$8,Validatie!$BD118)))))))</f>
        <v>#N/A</v>
      </c>
      <c r="M36" s="46"/>
      <c r="N36" s="52"/>
      <c r="O36" s="52"/>
      <c r="P36" s="53"/>
      <c r="Q36" s="54"/>
      <c r="R36" s="55"/>
      <c r="S36" s="51"/>
    </row>
    <row r="37" spans="1:19" ht="26.25" customHeight="1" x14ac:dyDescent="0.3">
      <c r="A37" s="42"/>
      <c r="B37" s="107" t="e">
        <f>IF($C$9=Validatie!$F$2,Validatie!$AK26,IF($C$9=Validatie!$F$3,Validatie!$AN26,IF($C$9=Validatie!$F$4,Validatie!$AQ26,IF($C$9=Validatie!$F$5,Validatie!$AT26,IF($C$9=Validatie!$F$6,Validatie!$AW26,IF($C$9=Validatie!$F$7,Validatie!$AZ26,IF($C$9=Validatie!$F$8,Validatie!$BC26)))))))</f>
        <v>#N/A</v>
      </c>
      <c r="C37" s="107" t="e">
        <f>IF($C$9=Validatie!$F$2,Validatie!$AL26,IF($C$9=Validatie!$F$3,Validatie!$AO26,IF($C$9=Validatie!$F$4,Validatie!$AR26,IF($C$9=Validatie!$F$5,Validatie!$AU26,IF($C$9=Validatie!$F$6,Validatie!$AX26,IF($C$9=Validatie!$F$7,Validatie!$BA26,IF($C$9=Validatie!$F$8,Validatie!$BD26)))))))</f>
        <v>#N/A</v>
      </c>
      <c r="D37" s="106"/>
      <c r="E37" s="107" t="e">
        <f>IF($C$9=Validatie!$F$2,Validatie!$AK57,IF($C$9=Validatie!$F$3,Validatie!$AN57,IF($C$9=Validatie!$F$4,Validatie!$AQ57,IF($C$9=Validatie!$F$5,Validatie!$AT57,IF($C$9=Validatie!$F$6,Validatie!$AW57,IF($C$9=Validatie!$F$7,Validatie!$AZ57,IF($C$9=Validatie!$F$8,Validatie!$BC57)))))))</f>
        <v>#N/A</v>
      </c>
      <c r="F37" s="107" t="e">
        <f>IF($C$9=Validatie!$F$2,Validatie!$AL57,IF($C$9=Validatie!$F$3,Validatie!$AO57,IF($C$9=Validatie!$F$4,Validatie!$AR57,IF($C$9=Validatie!$F$5,Validatie!$AU57,IF($C$9=Validatie!$F$6,Validatie!$AX57,IF($C$9=Validatie!$F$7,Validatie!$BA57,IF($C$9=Validatie!$F$8,Validatie!$BD57)))))))</f>
        <v>#N/A</v>
      </c>
      <c r="G37" s="107"/>
      <c r="H37" s="107" t="e">
        <f>IF($C$9=Validatie!$F$2,Validatie!$AK88,IF($C$9=Validatie!$F$3,Validatie!$AN88,IF($C$9=Validatie!$F$4,Validatie!$AQ88,IF($C$9=Validatie!$F$5,Validatie!$AT88,IF($C$9=Validatie!$F$6,Validatie!$AW88,IF($C$9=Validatie!$F$7,Validatie!$AZ88,IF($C$9=Validatie!$F$8,Validatie!$BC88)))))))</f>
        <v>#N/A</v>
      </c>
      <c r="I37" s="107" t="e">
        <f>IF($C$9=Validatie!$F$2,Validatie!$AL88,IF($C$9=Validatie!$F$3,Validatie!$AO88,IF($C$9=Validatie!$F$4,Validatie!$AR88,IF($C$9=Validatie!$F$5,Validatie!$AU88,IF($C$9=Validatie!$F$6,Validatie!$AX88,IF($C$9=Validatie!$F$7,Validatie!$BA88,IF($C$9=Validatie!$F$8,Validatie!$BD88)))))))</f>
        <v>#N/A</v>
      </c>
      <c r="J37" s="107"/>
      <c r="K37" s="107" t="e">
        <f>IF($C$9=Validatie!$F$2,Validatie!$AK119,IF($C$9=Validatie!$F$3,Validatie!$AN119,IF($C$9=Validatie!$F$4,Validatie!$AQ119,IF($C$9=Validatie!$F$5,Validatie!$AT119,IF($C$9=Validatie!$F$6,Validatie!$AW119,IF($C$9=Validatie!$F$7,Validatie!$AZ119,IF($C$9=Validatie!$F$8,Validatie!$BC119)))))))</f>
        <v>#N/A</v>
      </c>
      <c r="L37" s="107" t="e">
        <f>IF($C$9=Validatie!$F$2,Validatie!$AL119,IF($C$9=Validatie!$F$3,Validatie!$AO119,IF($C$9=Validatie!$F$4,Validatie!$AR119,IF($C$9=Validatie!$F$5,Validatie!$AU119,IF($C$9=Validatie!$F$6,Validatie!$AX119,IF($C$9=Validatie!$F$7,Validatie!$BA119,IF($C$9=Validatie!$F$8,Validatie!$BD119)))))))</f>
        <v>#N/A</v>
      </c>
      <c r="M37" s="43"/>
      <c r="N37" s="52"/>
      <c r="O37" s="52"/>
      <c r="P37" s="53"/>
      <c r="Q37" s="54"/>
      <c r="R37" s="55"/>
      <c r="S37" s="51"/>
    </row>
    <row r="38" spans="1:19" ht="26.25" customHeight="1" x14ac:dyDescent="0.3">
      <c r="A38" s="42"/>
      <c r="B38" s="107" t="e">
        <f>IF($C$9=Validatie!$F$2,Validatie!$AK27,IF($C$9=Validatie!$F$3,Validatie!$AN27,IF($C$9=Validatie!$F$4,Validatie!$AQ27,IF($C$9=Validatie!$F$5,Validatie!$AT27,IF($C$9=Validatie!$F$6,Validatie!$AW27,IF($C$9=Validatie!$F$7,Validatie!$AZ27,IF($C$9=Validatie!$F$8,Validatie!$BC27)))))))</f>
        <v>#N/A</v>
      </c>
      <c r="C38" s="107" t="e">
        <f>IF($C$9=Validatie!$F$2,Validatie!$AL27,IF($C$9=Validatie!$F$3,Validatie!$AO27,IF($C$9=Validatie!$F$4,Validatie!$AR27,IF($C$9=Validatie!$F$5,Validatie!$AU27,IF($C$9=Validatie!$F$6,Validatie!$AX27,IF($C$9=Validatie!$F$7,Validatie!$BA27,IF($C$9=Validatie!$F$8,Validatie!$BD27)))))))</f>
        <v>#N/A</v>
      </c>
      <c r="D38" s="108"/>
      <c r="E38" s="107" t="e">
        <f>IF($C$9=Validatie!$F$2,Validatie!$AK58,IF($C$9=Validatie!$F$3,Validatie!$AN58,IF($C$9=Validatie!$F$4,Validatie!$AQ58,IF($C$9=Validatie!$F$5,Validatie!$AT58,IF($C$9=Validatie!$F$6,Validatie!$AW58,IF($C$9=Validatie!$F$7,Validatie!$AZ58,IF($C$9=Validatie!$F$8,Validatie!$BC58)))))))</f>
        <v>#N/A</v>
      </c>
      <c r="F38" s="107" t="e">
        <f>IF($C$9=Validatie!$F$2,Validatie!$AL58,IF($C$9=Validatie!$F$3,Validatie!$AO58,IF($C$9=Validatie!$F$4,Validatie!$AR58,IF($C$9=Validatie!$F$5,Validatie!$AU58,IF($C$9=Validatie!$F$6,Validatie!$AX58,IF($C$9=Validatie!$F$7,Validatie!$BA58,IF($C$9=Validatie!$F$8,Validatie!$BD58)))))))</f>
        <v>#N/A</v>
      </c>
      <c r="G38" s="107"/>
      <c r="H38" s="107" t="e">
        <f>IF($C$9=Validatie!$F$2,Validatie!$AK89,IF($C$9=Validatie!$F$3,Validatie!$AN89,IF($C$9=Validatie!$F$4,Validatie!$AQ89,IF($C$9=Validatie!$F$5,Validatie!$AT89,IF($C$9=Validatie!$F$6,Validatie!$AW89,IF($C$9=Validatie!$F$7,Validatie!$AZ89,IF($C$9=Validatie!$F$8,Validatie!$BC89)))))))</f>
        <v>#N/A</v>
      </c>
      <c r="I38" s="107" t="e">
        <f>IF($C$9=Validatie!$F$2,Validatie!$AL89,IF($C$9=Validatie!$F$3,Validatie!$AO89,IF($C$9=Validatie!$F$4,Validatie!$AR89,IF($C$9=Validatie!$F$5,Validatie!$AU89,IF($C$9=Validatie!$F$6,Validatie!$AX89,IF($C$9=Validatie!$F$7,Validatie!$BA89,IF($C$9=Validatie!$F$8,Validatie!$BD89)))))))</f>
        <v>#N/A</v>
      </c>
      <c r="J38" s="107"/>
      <c r="K38" s="107" t="e">
        <f>IF($C$9=Validatie!$F$2,Validatie!$AK120,IF($C$9=Validatie!$F$3,Validatie!$AN120,IF($C$9=Validatie!$F$4,Validatie!$AQ120,IF($C$9=Validatie!$F$5,Validatie!$AT120,IF($C$9=Validatie!$F$6,Validatie!$AW120,IF($C$9=Validatie!$F$7,Validatie!$AZ120,IF($C$9=Validatie!$F$8,Validatie!$BC120)))))))</f>
        <v>#N/A</v>
      </c>
      <c r="L38" s="107" t="e">
        <f>IF($C$9=Validatie!$F$2,Validatie!$AL120,IF($C$9=Validatie!$F$3,Validatie!$AO120,IF($C$9=Validatie!$F$4,Validatie!$AR120,IF($C$9=Validatie!$F$5,Validatie!$AU120,IF($C$9=Validatie!$F$6,Validatie!$AX120,IF($C$9=Validatie!$F$7,Validatie!$BA120,IF($C$9=Validatie!$F$8,Validatie!$BD120)))))))</f>
        <v>#N/A</v>
      </c>
      <c r="M38" s="46"/>
      <c r="N38" s="52"/>
      <c r="O38" s="52"/>
      <c r="P38" s="53"/>
      <c r="Q38" s="54"/>
      <c r="R38" s="55"/>
      <c r="S38" s="51"/>
    </row>
    <row r="39" spans="1:19" ht="26.25" customHeight="1" x14ac:dyDescent="0.3">
      <c r="A39" s="42"/>
      <c r="B39" s="107" t="e">
        <f>IF($C$9=Validatie!$F$2,Validatie!$AK28,IF($C$9=Validatie!$F$3,Validatie!$AN28,IF($C$9=Validatie!$F$4,Validatie!$AQ28,IF($C$9=Validatie!$F$5,Validatie!$AT28,IF($C$9=Validatie!$F$6,Validatie!$AW28,IF($C$9=Validatie!$F$7,Validatie!$AZ28,IF($C$9=Validatie!$F$8,Validatie!$BC28)))))))</f>
        <v>#N/A</v>
      </c>
      <c r="C39" s="107" t="e">
        <f>IF($C$9=Validatie!$F$2,Validatie!$AL28,IF($C$9=Validatie!$F$3,Validatie!$AO28,IF($C$9=Validatie!$F$4,Validatie!$AR28,IF($C$9=Validatie!$F$5,Validatie!$AU28,IF($C$9=Validatie!$F$6,Validatie!$AX28,IF($C$9=Validatie!$F$7,Validatie!$BA28,IF($C$9=Validatie!$F$8,Validatie!$BD28)))))))</f>
        <v>#N/A</v>
      </c>
      <c r="D39" s="106"/>
      <c r="E39" s="107" t="e">
        <f>IF($C$9=Validatie!$F$2,Validatie!$AK59,IF($C$9=Validatie!$F$3,Validatie!$AN59,IF($C$9=Validatie!$F$4,Validatie!$AQ59,IF($C$9=Validatie!$F$5,Validatie!$AT59,IF($C$9=Validatie!$F$6,Validatie!$AW59,IF($C$9=Validatie!$F$7,Validatie!$AZ59,IF($C$9=Validatie!$F$8,Validatie!$BC59)))))))</f>
        <v>#N/A</v>
      </c>
      <c r="F39" s="107" t="e">
        <f>IF($C$9=Validatie!$F$2,Validatie!$AL59,IF($C$9=Validatie!$F$3,Validatie!$AO59,IF($C$9=Validatie!$F$4,Validatie!$AR59,IF($C$9=Validatie!$F$5,Validatie!$AU59,IF($C$9=Validatie!$F$6,Validatie!$AX59,IF($C$9=Validatie!$F$7,Validatie!$BA59,IF($C$9=Validatie!$F$8,Validatie!$BD59)))))))</f>
        <v>#N/A</v>
      </c>
      <c r="G39" s="107"/>
      <c r="H39" s="107" t="e">
        <f>IF($C$9=Validatie!$F$2,Validatie!$AK90,IF($C$9=Validatie!$F$3,Validatie!$AN90,IF($C$9=Validatie!$F$4,Validatie!$AQ90,IF($C$9=Validatie!$F$5,Validatie!$AT90,IF($C$9=Validatie!$F$6,Validatie!$AW90,IF($C$9=Validatie!$F$7,Validatie!$AZ90,IF($C$9=Validatie!$F$8,Validatie!$BC90)))))))</f>
        <v>#N/A</v>
      </c>
      <c r="I39" s="107" t="e">
        <f>IF($C$9=Validatie!$F$2,Validatie!$AL90,IF($C$9=Validatie!$F$3,Validatie!$AO90,IF($C$9=Validatie!$F$4,Validatie!$AR90,IF($C$9=Validatie!$F$5,Validatie!$AU90,IF($C$9=Validatie!$F$6,Validatie!$AX90,IF($C$9=Validatie!$F$7,Validatie!$BA90,IF($C$9=Validatie!$F$8,Validatie!$BD90)))))))</f>
        <v>#N/A</v>
      </c>
      <c r="J39" s="107"/>
      <c r="K39" s="107" t="e">
        <f>IF($C$9=Validatie!$F$2,Validatie!$AK121,IF($C$9=Validatie!$F$3,Validatie!$AN121,IF($C$9=Validatie!$F$4,Validatie!$AQ121,IF($C$9=Validatie!$F$5,Validatie!$AT121,IF($C$9=Validatie!$F$6,Validatie!$AW121,IF($C$9=Validatie!$F$7,Validatie!$AZ121,IF($C$9=Validatie!$F$8,Validatie!$BC121)))))))</f>
        <v>#N/A</v>
      </c>
      <c r="L39" s="107" t="e">
        <f>IF($C$9=Validatie!$F$2,Validatie!$AL121,IF($C$9=Validatie!$F$3,Validatie!$AO121,IF($C$9=Validatie!$F$4,Validatie!$AR121,IF($C$9=Validatie!$F$5,Validatie!$AU121,IF($C$9=Validatie!$F$6,Validatie!$AX121,IF($C$9=Validatie!$F$7,Validatie!$BA121,IF($C$9=Validatie!$F$8,Validatie!$BD121)))))))</f>
        <v>#N/A</v>
      </c>
      <c r="M39" s="43"/>
      <c r="N39" s="52"/>
      <c r="O39" s="52"/>
      <c r="P39" s="53"/>
      <c r="Q39" s="54"/>
      <c r="R39" s="55"/>
      <c r="S39" s="51"/>
    </row>
    <row r="40" spans="1:19" ht="26.25" customHeight="1" x14ac:dyDescent="0.3">
      <c r="A40" s="42"/>
      <c r="B40" s="107" t="e">
        <f>IF($C$9=Validatie!$F$2,Validatie!$AK29,IF($C$9=Validatie!$F$3,Validatie!$AN29,IF($C$9=Validatie!$F$4,Validatie!$AQ29,IF($C$9=Validatie!$F$5,Validatie!$AT29,IF($C$9=Validatie!$F$6,Validatie!$AW29,IF($C$9=Validatie!$F$7,Validatie!$AZ29,IF($C$9=Validatie!$F$8,Validatie!$BC29)))))))</f>
        <v>#N/A</v>
      </c>
      <c r="C40" s="107" t="e">
        <f>IF($C$9=Validatie!$F$2,Validatie!$AL29,IF($C$9=Validatie!$F$3,Validatie!$AO29,IF($C$9=Validatie!$F$4,Validatie!$AR29,IF($C$9=Validatie!$F$5,Validatie!$AU29,IF($C$9=Validatie!$F$6,Validatie!$AX29,IF($C$9=Validatie!$F$7,Validatie!$BA29,IF($C$9=Validatie!$F$8,Validatie!$BD29)))))))</f>
        <v>#N/A</v>
      </c>
      <c r="D40" s="108"/>
      <c r="E40" s="107" t="e">
        <f>IF($C$9=Validatie!$F$2,Validatie!$AK60,IF($C$9=Validatie!$F$3,Validatie!$AN60,IF($C$9=Validatie!$F$4,Validatie!$AQ60,IF($C$9=Validatie!$F$5,Validatie!$AT60,IF($C$9=Validatie!$F$6,Validatie!$AW60,IF($C$9=Validatie!$F$7,Validatie!$AZ60,IF($C$9=Validatie!$F$8,Validatie!$BC60)))))))</f>
        <v>#N/A</v>
      </c>
      <c r="F40" s="107" t="e">
        <f>IF($C$9=Validatie!$F$2,Validatie!$AL60,IF($C$9=Validatie!$F$3,Validatie!$AO60,IF($C$9=Validatie!$F$4,Validatie!$AR60,IF($C$9=Validatie!$F$5,Validatie!$AU60,IF($C$9=Validatie!$F$6,Validatie!$AX60,IF($C$9=Validatie!$F$7,Validatie!$BA60,IF($C$9=Validatie!$F$8,Validatie!$BD60)))))))</f>
        <v>#N/A</v>
      </c>
      <c r="G40" s="107"/>
      <c r="H40" s="107" t="e">
        <f>IF($C$9=Validatie!$F$2,Validatie!$AK91,IF($C$9=Validatie!$F$3,Validatie!$AN91,IF($C$9=Validatie!$F$4,Validatie!$AQ91,IF($C$9=Validatie!$F$5,Validatie!$AT91,IF($C$9=Validatie!$F$6,Validatie!$AW91,IF($C$9=Validatie!$F$7,Validatie!$AZ91,IF($C$9=Validatie!$F$8,Validatie!$BC91)))))))</f>
        <v>#N/A</v>
      </c>
      <c r="I40" s="107" t="e">
        <f>IF($C$9=Validatie!$F$2,Validatie!$AL91,IF($C$9=Validatie!$F$3,Validatie!$AO91,IF($C$9=Validatie!$F$4,Validatie!$AR91,IF($C$9=Validatie!$F$5,Validatie!$AU91,IF($C$9=Validatie!$F$6,Validatie!$AX91,IF($C$9=Validatie!$F$7,Validatie!$BA91,IF($C$9=Validatie!$F$8,Validatie!$BD91)))))))</f>
        <v>#N/A</v>
      </c>
      <c r="J40" s="107"/>
      <c r="K40" s="107" t="e">
        <f>IF($C$9=Validatie!$F$2,Validatie!$AK122,IF($C$9=Validatie!$F$3,Validatie!$AN122,IF($C$9=Validatie!$F$4,Validatie!$AQ122,IF($C$9=Validatie!$F$5,Validatie!$AT122,IF($C$9=Validatie!$F$6,Validatie!$AW122,IF($C$9=Validatie!$F$7,Validatie!$AZ122,IF($C$9=Validatie!$F$8,Validatie!$BC122)))))))</f>
        <v>#N/A</v>
      </c>
      <c r="L40" s="107" t="e">
        <f>IF($C$9=Validatie!$F$2,Validatie!$AL122,IF($C$9=Validatie!$F$3,Validatie!$AO122,IF($C$9=Validatie!$F$4,Validatie!$AR122,IF($C$9=Validatie!$F$5,Validatie!$AU122,IF($C$9=Validatie!$F$6,Validatie!$AX122,IF($C$9=Validatie!$F$7,Validatie!$BA122,IF($C$9=Validatie!$F$8,Validatie!$BD122)))))))</f>
        <v>#N/A</v>
      </c>
      <c r="M40" s="46"/>
      <c r="N40" s="52"/>
      <c r="O40" s="52"/>
      <c r="P40" s="53"/>
      <c r="Q40" s="54"/>
      <c r="R40" s="55"/>
      <c r="S40" s="51"/>
    </row>
    <row r="41" spans="1:19" ht="26.25" customHeight="1" x14ac:dyDescent="0.3">
      <c r="A41" s="42"/>
      <c r="B41" s="107" t="e">
        <f>IF($C$9=Validatie!$F$2,Validatie!$AK30,IF($C$9=Validatie!$F$3,Validatie!$AN30,IF($C$9=Validatie!$F$4,Validatie!$AQ30,IF($C$9=Validatie!$F$5,Validatie!$AT30,IF($C$9=Validatie!$F$6,Validatie!$AW30,IF($C$9=Validatie!$F$7,Validatie!$AZ30,IF($C$9=Validatie!$F$8,Validatie!$BC30)))))))</f>
        <v>#N/A</v>
      </c>
      <c r="C41" s="107" t="e">
        <f>IF($C$9=Validatie!$F$2,Validatie!$AL30,IF($C$9=Validatie!$F$3,Validatie!$AO30,IF($C$9=Validatie!$F$4,Validatie!$AR30,IF($C$9=Validatie!$F$5,Validatie!$AU30,IF($C$9=Validatie!$F$6,Validatie!$AX30,IF($C$9=Validatie!$F$7,Validatie!$BA30,IF($C$9=Validatie!$F$8,Validatie!$BD30)))))))</f>
        <v>#N/A</v>
      </c>
      <c r="D41" s="106"/>
      <c r="E41" s="107" t="e">
        <f>IF($C$9=Validatie!$F$2,Validatie!$AK61,IF($C$9=Validatie!$F$3,Validatie!$AN61,IF($C$9=Validatie!$F$4,Validatie!$AQ61,IF($C$9=Validatie!$F$5,Validatie!$AT61,IF($C$9=Validatie!$F$6,Validatie!$AW61,IF($C$9=Validatie!$F$7,Validatie!$AZ61,IF($C$9=Validatie!$F$8,Validatie!$BC61)))))))</f>
        <v>#N/A</v>
      </c>
      <c r="F41" s="107" t="e">
        <f>IF($C$9=Validatie!$F$2,Validatie!$AL61,IF($C$9=Validatie!$F$3,Validatie!$AO61,IF($C$9=Validatie!$F$4,Validatie!$AR61,IF($C$9=Validatie!$F$5,Validatie!$AU61,IF($C$9=Validatie!$F$6,Validatie!$AX61,IF($C$9=Validatie!$F$7,Validatie!$BA61,IF($C$9=Validatie!$F$8,Validatie!$BD61)))))))</f>
        <v>#N/A</v>
      </c>
      <c r="G41" s="107"/>
      <c r="H41" s="107" t="e">
        <f>IF($C$9=Validatie!$F$2,Validatie!$AK92,IF($C$9=Validatie!$F$3,Validatie!$AN92,IF($C$9=Validatie!$F$4,Validatie!$AQ92,IF($C$9=Validatie!$F$5,Validatie!$AT92,IF($C$9=Validatie!$F$6,Validatie!$AW92,IF($C$9=Validatie!$F$7,Validatie!$AZ92,IF($C$9=Validatie!$F$8,Validatie!$BC92)))))))</f>
        <v>#N/A</v>
      </c>
      <c r="I41" s="107" t="e">
        <f>IF($C$9=Validatie!$F$2,Validatie!$AL92,IF($C$9=Validatie!$F$3,Validatie!$AO92,IF($C$9=Validatie!$F$4,Validatie!$AR92,IF($C$9=Validatie!$F$5,Validatie!$AU92,IF($C$9=Validatie!$F$6,Validatie!$AX92,IF($C$9=Validatie!$F$7,Validatie!$BA92,IF($C$9=Validatie!$F$8,Validatie!$BD92)))))))</f>
        <v>#N/A</v>
      </c>
      <c r="J41" s="107"/>
      <c r="K41" s="107" t="e">
        <f>IF($C$9=Validatie!$F$2,Validatie!$AK123,IF($C$9=Validatie!$F$3,Validatie!$AN123,IF($C$9=Validatie!$F$4,Validatie!$AQ123,IF($C$9=Validatie!$F$5,Validatie!$AT123,IF($C$9=Validatie!$F$6,Validatie!$AW123,IF($C$9=Validatie!$F$7,Validatie!$AZ123,IF($C$9=Validatie!$F$8,Validatie!$BC123)))))))</f>
        <v>#N/A</v>
      </c>
      <c r="L41" s="107" t="e">
        <f>IF($C$9=Validatie!$F$2,Validatie!$AL123,IF($C$9=Validatie!$F$3,Validatie!$AO123,IF($C$9=Validatie!$F$4,Validatie!$AR123,IF($C$9=Validatie!$F$5,Validatie!$AU123,IF($C$9=Validatie!$F$6,Validatie!$AX123,IF($C$9=Validatie!$F$7,Validatie!$BA123,IF($C$9=Validatie!$F$8,Validatie!$BD123)))))))</f>
        <v>#N/A</v>
      </c>
      <c r="M41" s="43"/>
      <c r="N41" s="52"/>
      <c r="O41" s="52"/>
      <c r="P41" s="53"/>
      <c r="Q41" s="54"/>
      <c r="R41" s="55"/>
      <c r="S41" s="51"/>
    </row>
    <row r="42" spans="1:19" ht="26.25" customHeight="1" x14ac:dyDescent="0.3">
      <c r="A42" s="42"/>
      <c r="B42" s="107" t="e">
        <f>IF($C$9=Validatie!$F$2,Validatie!$AK31,IF($C$9=Validatie!$F$3,Validatie!$AN31,IF($C$9=Validatie!$F$4,Validatie!$AQ31,IF($C$9=Validatie!$F$5,Validatie!$AT31,IF($C$9=Validatie!$F$6,Validatie!$AW31,IF($C$9=Validatie!$F$7,Validatie!$AZ31,IF($C$9=Validatie!$F$8,Validatie!$BC31)))))))</f>
        <v>#N/A</v>
      </c>
      <c r="C42" s="107" t="e">
        <f>IF($C$9=Validatie!$F$2,Validatie!$AL31,IF($C$9=Validatie!$F$3,Validatie!$AO31,IF($C$9=Validatie!$F$4,Validatie!$AR31,IF($C$9=Validatie!$F$5,Validatie!$AU31,IF($C$9=Validatie!$F$6,Validatie!$AX31,IF($C$9=Validatie!$F$7,Validatie!$BA31,IF($C$9=Validatie!$F$8,Validatie!$BD31)))))))</f>
        <v>#N/A</v>
      </c>
      <c r="D42" s="108"/>
      <c r="E42" s="107" t="e">
        <f>IF($C$9=Validatie!$F$2,Validatie!$AK62,IF($C$9=Validatie!$F$3,Validatie!$AN62,IF($C$9=Validatie!$F$4,Validatie!$AQ62,IF($C$9=Validatie!$F$5,Validatie!$AT62,IF($C$9=Validatie!$F$6,Validatie!$AW62,IF($C$9=Validatie!$F$7,Validatie!$AZ62,IF($C$9=Validatie!$F$8,Validatie!$BC62)))))))</f>
        <v>#N/A</v>
      </c>
      <c r="F42" s="107" t="e">
        <f>IF($C$9=Validatie!$F$2,Validatie!$AL62,IF($C$9=Validatie!$F$3,Validatie!$AO62,IF($C$9=Validatie!$F$4,Validatie!$AR62,IF($C$9=Validatie!$F$5,Validatie!$AU62,IF($C$9=Validatie!$F$6,Validatie!$AX62,IF($C$9=Validatie!$F$7,Validatie!$BA62,IF($C$9=Validatie!$F$8,Validatie!$BD62)))))))</f>
        <v>#N/A</v>
      </c>
      <c r="G42" s="107"/>
      <c r="H42" s="107" t="e">
        <f>IF($C$9=Validatie!$F$2,Validatie!$AK93,IF($C$9=Validatie!$F$3,Validatie!$AN93,IF($C$9=Validatie!$F$4,Validatie!$AQ93,IF($C$9=Validatie!$F$5,Validatie!$AT93,IF($C$9=Validatie!$F$6,Validatie!$AW93,IF($C$9=Validatie!$F$7,Validatie!$AZ93,IF($C$9=Validatie!$F$8,Validatie!$BC93)))))))</f>
        <v>#N/A</v>
      </c>
      <c r="I42" s="107" t="e">
        <f>IF($C$9=Validatie!$F$2,Validatie!$AL93,IF($C$9=Validatie!$F$3,Validatie!$AO93,IF($C$9=Validatie!$F$4,Validatie!$AR93,IF($C$9=Validatie!$F$5,Validatie!$AU93,IF($C$9=Validatie!$F$6,Validatie!$AX93,IF($C$9=Validatie!$F$7,Validatie!$BA93,IF($C$9=Validatie!$F$8,Validatie!$BD93)))))))</f>
        <v>#N/A</v>
      </c>
      <c r="J42" s="107"/>
      <c r="K42" s="107" t="e">
        <f>IF($C$9=Validatie!$F$2,Validatie!$AK124,IF($C$9=Validatie!$F$3,Validatie!$AN124,IF($C$9=Validatie!$F$4,Validatie!$AQ124,IF($C$9=Validatie!$F$5,Validatie!$AT124,IF($C$9=Validatie!$F$6,Validatie!$AW124,IF($C$9=Validatie!$F$7,Validatie!$AZ124,IF($C$9=Validatie!$F$8,Validatie!$BC124)))))))</f>
        <v>#N/A</v>
      </c>
      <c r="L42" s="107" t="e">
        <f>IF($C$9=Validatie!$F$2,Validatie!$AL124,IF($C$9=Validatie!$F$3,Validatie!$AO124,IF($C$9=Validatie!$F$4,Validatie!$AR124,IF($C$9=Validatie!$F$5,Validatie!$AU124,IF($C$9=Validatie!$F$6,Validatie!$AX124,IF($C$9=Validatie!$F$7,Validatie!$BA124,IF($C$9=Validatie!$F$8,Validatie!$BD124)))))))</f>
        <v>#N/A</v>
      </c>
      <c r="M42" s="46"/>
      <c r="N42" s="52"/>
      <c r="O42" s="52"/>
      <c r="P42" s="53"/>
      <c r="Q42" s="54"/>
      <c r="R42" s="55"/>
      <c r="S42" s="51"/>
    </row>
    <row r="43" spans="1:19" ht="26.25" customHeight="1" x14ac:dyDescent="0.3">
      <c r="A43" s="42"/>
      <c r="B43" s="107" t="e">
        <f>IF($C$9=Validatie!$F$2,Validatie!$AK32,IF($C$9=Validatie!$F$3,Validatie!$AN32,IF($C$9=Validatie!$F$4,Validatie!$AQ32,IF($C$9=Validatie!$F$5,Validatie!$AT32,IF($C$9=Validatie!$F$6,Validatie!$AW32,IF($C$9=Validatie!$F$7,Validatie!$AZ32,IF($C$9=Validatie!$F$8,Validatie!$BC32)))))))</f>
        <v>#N/A</v>
      </c>
      <c r="C43" s="107" t="e">
        <f>IF($C$9=Validatie!$F$2,Validatie!$AL32,IF($C$9=Validatie!$F$3,Validatie!$AO32,IF($C$9=Validatie!$F$4,Validatie!$AR32,IF($C$9=Validatie!$F$5,Validatie!$AU32,IF($C$9=Validatie!$F$6,Validatie!$AX32,IF($C$9=Validatie!$F$7,Validatie!$BA32,IF($C$9=Validatie!$F$8,Validatie!$BD32)))))))</f>
        <v>#N/A</v>
      </c>
      <c r="D43" s="106"/>
      <c r="E43" s="107" t="e">
        <f>IF($C$9=Validatie!$F$2,Validatie!$AK63,IF($C$9=Validatie!$F$3,Validatie!$AN63,IF($C$9=Validatie!$F$4,Validatie!$AQ63,IF($C$9=Validatie!$F$5,Validatie!$AT63,IF($C$9=Validatie!$F$6,Validatie!$AW63,IF($C$9=Validatie!$F$7,Validatie!$AZ63,IF($C$9=Validatie!$F$8,Validatie!$BC63)))))))</f>
        <v>#N/A</v>
      </c>
      <c r="F43" s="107" t="e">
        <f>IF($C$9=Validatie!$F$2,Validatie!$AL63,IF($C$9=Validatie!$F$3,Validatie!$AO63,IF($C$9=Validatie!$F$4,Validatie!$AR63,IF($C$9=Validatie!$F$5,Validatie!$AU63,IF($C$9=Validatie!$F$6,Validatie!$AX63,IF($C$9=Validatie!$F$7,Validatie!$BA63,IF($C$9=Validatie!$F$8,Validatie!$BD63)))))))</f>
        <v>#N/A</v>
      </c>
      <c r="G43" s="107"/>
      <c r="H43" s="107" t="e">
        <f>IF($C$9=Validatie!$F$2,Validatie!$AK94,IF($C$9=Validatie!$F$3,Validatie!$AN94,IF($C$9=Validatie!$F$4,Validatie!$AQ94,IF($C$9=Validatie!$F$5,Validatie!$AT94,IF($C$9=Validatie!$F$6,Validatie!$AW94,IF($C$9=Validatie!$F$7,Validatie!$AZ94,IF($C$9=Validatie!$F$8,Validatie!$BC94)))))))</f>
        <v>#N/A</v>
      </c>
      <c r="I43" s="107" t="e">
        <f>IF($C$9=Validatie!$F$2,Validatie!$AL94,IF($C$9=Validatie!$F$3,Validatie!$AO94,IF($C$9=Validatie!$F$4,Validatie!$AR94,IF($C$9=Validatie!$F$5,Validatie!$AU94,IF($C$9=Validatie!$F$6,Validatie!$AX94,IF($C$9=Validatie!$F$7,Validatie!$BA94,IF($C$9=Validatie!$F$8,Validatie!$BD94)))))))</f>
        <v>#N/A</v>
      </c>
      <c r="J43" s="107"/>
      <c r="K43" s="107" t="e">
        <f>IF($C$9=Validatie!$F$2,Validatie!$AK125,IF($C$9=Validatie!$F$3,Validatie!$AN125,IF($C$9=Validatie!$F$4,Validatie!$AQ125,IF($C$9=Validatie!$F$5,Validatie!$AT125,IF($C$9=Validatie!$F$6,Validatie!$AW125,IF($C$9=Validatie!$F$7,Validatie!$AZ125,IF($C$9=Validatie!$F$8,Validatie!$BC125)))))))</f>
        <v>#N/A</v>
      </c>
      <c r="L43" s="107" t="e">
        <f>IF($C$9=Validatie!$F$2,Validatie!$AL125,IF($C$9=Validatie!$F$3,Validatie!$AO125,IF($C$9=Validatie!$F$4,Validatie!$AR125,IF($C$9=Validatie!$F$5,Validatie!$AU125,IF($C$9=Validatie!$F$6,Validatie!$AX125,IF($C$9=Validatie!$F$7,Validatie!$BA125,IF($C$9=Validatie!$F$8,Validatie!$BD125)))))))</f>
        <v>#N/A</v>
      </c>
      <c r="M43" s="43"/>
      <c r="N43" s="51"/>
      <c r="O43" s="51"/>
      <c r="P43" s="51"/>
      <c r="Q43" s="51"/>
      <c r="R43" s="51"/>
      <c r="S43" s="51"/>
    </row>
    <row r="44" spans="1:19" ht="26.25" customHeight="1" x14ac:dyDescent="0.3">
      <c r="A44" s="42"/>
      <c r="B44" s="100"/>
      <c r="C44" s="100"/>
      <c r="D44" s="46"/>
      <c r="E44" s="100"/>
      <c r="F44" s="100"/>
      <c r="G44" s="46"/>
      <c r="H44" s="100"/>
      <c r="I44" s="100"/>
      <c r="J44" s="46"/>
      <c r="K44" s="46"/>
      <c r="L44" s="46"/>
      <c r="M44" s="46"/>
      <c r="N44" s="51"/>
      <c r="O44" s="51"/>
      <c r="P44" s="51"/>
      <c r="Q44" s="51"/>
      <c r="R44" s="51"/>
      <c r="S44" s="51"/>
    </row>
  </sheetData>
  <sheetProtection algorithmName="SHA-512" hashValue="rvfm+Kw6DCONlbiiMoLI3JiLeCRgGq/fpDFNBqnreA1RHxEDfiXzkYrPSKHXQTaOxLswG/TXKNvmjHQX3dGRyA==" saltValue="YEp2tDlzbfBB2psVycsMPA==" spinCount="100000" sheet="1" selectLockedCells="1"/>
  <mergeCells count="7">
    <mergeCell ref="N10:R10"/>
    <mergeCell ref="C9:F9"/>
    <mergeCell ref="B11:L11"/>
    <mergeCell ref="C8:F8"/>
    <mergeCell ref="C2:J2"/>
    <mergeCell ref="C3:J3"/>
    <mergeCell ref="C4:J4"/>
  </mergeCells>
  <conditionalFormatting sqref="N13:Q42">
    <cfRule type="notContainsBlanks" dxfId="55" priority="34">
      <formula>LEN(TRIM(N13))&gt;0</formula>
    </cfRule>
  </conditionalFormatting>
  <conditionalFormatting sqref="R13:R42">
    <cfRule type="notContainsBlanks" dxfId="54" priority="33">
      <formula>LEN(TRIM(R13))&gt;0</formula>
    </cfRule>
  </conditionalFormatting>
  <conditionalFormatting sqref="C4">
    <cfRule type="notContainsBlanks" dxfId="53" priority="31">
      <formula>LEN(TRIM(C4))&gt;0</formula>
    </cfRule>
  </conditionalFormatting>
  <conditionalFormatting sqref="C8:D8 G8:M8">
    <cfRule type="notContainsBlanks" dxfId="52" priority="23">
      <formula>LEN(TRIM(C8))&gt;0</formula>
    </cfRule>
  </conditionalFormatting>
  <conditionalFormatting sqref="C3">
    <cfRule type="notContainsBlanks" dxfId="51" priority="16" stopIfTrue="1">
      <formula>LEN(TRIM(C3))&gt;0</formula>
    </cfRule>
  </conditionalFormatting>
  <conditionalFormatting sqref="C2">
    <cfRule type="notContainsBlanks" dxfId="50" priority="17" stopIfTrue="1">
      <formula>LEN(TRIM(C2))&gt;0</formula>
    </cfRule>
  </conditionalFormatting>
  <conditionalFormatting sqref="C9:D9 G9:M9">
    <cfRule type="notContainsBlanks" dxfId="49" priority="15">
      <formula>LEN(TRIM(C9))&gt;0</formula>
    </cfRule>
  </conditionalFormatting>
  <conditionalFormatting sqref="B13:C44">
    <cfRule type="cellIs" dxfId="48" priority="11" operator="greaterThan">
      <formula>0</formula>
    </cfRule>
  </conditionalFormatting>
  <conditionalFormatting sqref="B13:C13">
    <cfRule type="cellIs" dxfId="47" priority="10" operator="greaterThanOrEqual">
      <formula>0</formula>
    </cfRule>
  </conditionalFormatting>
  <conditionalFormatting sqref="F44 I44 F13:G43 I13:J43">
    <cfRule type="cellIs" dxfId="46" priority="8" operator="greaterThan">
      <formula>0</formula>
    </cfRule>
  </conditionalFormatting>
  <conditionalFormatting sqref="E13:E44">
    <cfRule type="cellIs" dxfId="45" priority="9" operator="greaterThan">
      <formula>0</formula>
    </cfRule>
  </conditionalFormatting>
  <conditionalFormatting sqref="H13:H44">
    <cfRule type="cellIs" dxfId="44" priority="7" operator="greaterThan">
      <formula>0</formula>
    </cfRule>
  </conditionalFormatting>
  <conditionalFormatting sqref="L13:L43">
    <cfRule type="cellIs" dxfId="43" priority="6" operator="greaterThan">
      <formula>0</formula>
    </cfRule>
  </conditionalFormatting>
  <conditionalFormatting sqref="K13:K43">
    <cfRule type="cellIs" dxfId="42" priority="5" operator="greaterThan">
      <formula>0</formula>
    </cfRule>
  </conditionalFormatting>
  <conditionalFormatting sqref="E12:F12">
    <cfRule type="expression" dxfId="41" priority="4">
      <formula>$E$13&gt;0</formula>
    </cfRule>
  </conditionalFormatting>
  <conditionalFormatting sqref="H12:I12">
    <cfRule type="expression" dxfId="40" priority="3">
      <formula>$H$13&gt;0</formula>
    </cfRule>
  </conditionalFormatting>
  <conditionalFormatting sqref="K12:L12">
    <cfRule type="expression" dxfId="39" priority="2">
      <formula>$K$13&gt;0</formula>
    </cfRule>
  </conditionalFormatting>
  <conditionalFormatting sqref="B12:C12">
    <cfRule type="expression" dxfId="38" priority="1">
      <formula>$B$13=0</formula>
    </cfRule>
  </conditionalFormatting>
  <pageMargins left="0.70866141732283472" right="0.70866141732283472" top="0.74803149606299213" bottom="0.74803149606299213" header="0.31496062992125984" footer="0.31496062992125984"/>
  <pageSetup paperSize="9" scale="69" orientation="portrait" r:id="rId1"/>
  <extLst>
    <ext xmlns:x14="http://schemas.microsoft.com/office/spreadsheetml/2009/9/main" uri="{78C0D931-6437-407d-A8EE-F0AAD7539E65}">
      <x14:conditionalFormattings>
        <x14:conditionalFormatting xmlns:xm="http://schemas.microsoft.com/office/excel/2006/main">
          <x14:cfRule type="expression" priority="26" id="{9A4792D2-4E58-4D60-8ACC-8623D6C2DB89}">
            <xm:f>'H:\Examendiensten\st-vhm\algemeen\medewerkers\Rene\2017\[Deelscorelijst basisbestand 20170317.xlsx]Validatie'!#REF!="wel"</xm:f>
            <x14:dxf>
              <font>
                <color theme="0"/>
              </font>
              <fill>
                <patternFill>
                  <bgColor rgb="FF993300"/>
                </patternFill>
              </fill>
            </x14:dxf>
          </x14:cfRule>
          <xm:sqref>P12</xm:sqref>
        </x14:conditionalFormatting>
        <x14:conditionalFormatting xmlns:xm="http://schemas.microsoft.com/office/excel/2006/main">
          <x14:cfRule type="expression" priority="25" id="{15020B3F-A6A6-4A55-BA82-FB95C7F31A28}">
            <xm:f>'H:\Examendiensten\st-vhm\algemeen\medewerkers\Rene\2017\[Deelscorelijst basisbestand 20170317.xlsx]Validatie'!#REF!="wel"</xm:f>
            <x14:dxf>
              <font>
                <color theme="0"/>
              </font>
              <fill>
                <patternFill>
                  <bgColor rgb="FF993300"/>
                </patternFill>
              </fill>
            </x14:dxf>
          </x14:cfRule>
          <xm:sqref>Q12</xm:sqref>
        </x14:conditionalFormatting>
        <x14:conditionalFormatting xmlns:xm="http://schemas.microsoft.com/office/excel/2006/main">
          <x14:cfRule type="expression" priority="24" id="{9541FCC3-DB20-4F69-B4D0-466D7776D953}">
            <xm:f>'H:\Examendiensten\st-vhm\algemeen\medewerkers\Rene\2017\[Deelscorelijst basisbestand 20170317.xlsx]Validatie'!#REF!="wel"</xm:f>
            <x14:dxf>
              <font>
                <color theme="1"/>
              </font>
              <fill>
                <patternFill>
                  <bgColor theme="0"/>
                </patternFill>
              </fill>
              <border>
                <left style="thin">
                  <color auto="1"/>
                </left>
                <right style="thin">
                  <color auto="1"/>
                </right>
                <top style="thin">
                  <color auto="1"/>
                </top>
                <bottom style="thin">
                  <color auto="1"/>
                </bottom>
                <vertical/>
                <horizontal/>
              </border>
            </x14:dxf>
          </x14:cfRule>
          <xm:sqref>P13:Q42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error="U moet een vak selecteren" prompt="Selecteer hier de examensoort_x000a_" xr:uid="{00000000-0002-0000-0100-000001000000}">
          <x14:formula1>
            <xm:f>Validatie!$AE$2:$AE$7</xm:f>
          </x14:formula1>
          <xm:sqref>C2:J2</xm:sqref>
        </x14:dataValidation>
        <x14:dataValidation type="list" allowBlank="1" showInputMessage="1" showErrorMessage="1" xr:uid="{00000000-0002-0000-0100-000002000000}">
          <x14:formula1>
            <xm:f>Validatie!$AG$2</xm:f>
          </x14:formula1>
          <xm:sqref>C4:J4</xm:sqref>
        </x14:dataValidation>
        <x14:dataValidation type="list" allowBlank="1" showInputMessage="1" showErrorMessage="1" xr:uid="{00000000-0002-0000-0100-000004000000}">
          <x14:formula1>
            <xm:f>Validatie!$BE$2:$BE$3</xm:f>
          </x14:formula1>
          <xm:sqref>R13:R42</xm:sqref>
        </x14:dataValidation>
        <x14:dataValidation type="list" allowBlank="1" showInputMessage="1" showErrorMessage="1" error="U moet een vak selecteren" prompt="Selecteer hier het vak ter beoordeling_x000a_" xr:uid="{00000000-0002-0000-0100-000005000000}">
          <x14:formula1>
            <xm:f>Validatie!$A$2:$A$32</xm:f>
          </x14:formula1>
          <xm:sqref>C3:J3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AI37"/>
  <sheetViews>
    <sheetView showGridLines="0" zoomScaleNormal="100" workbookViewId="0">
      <pane xSplit="5" ySplit="7" topLeftCell="F8" activePane="bottomRight" state="frozen"/>
      <selection pane="topRight" activeCell="F1" sqref="F1"/>
      <selection pane="bottomLeft" activeCell="A8" sqref="A8"/>
      <selection pane="bottomRight" activeCell="F8" sqref="F8:F14"/>
    </sheetView>
  </sheetViews>
  <sheetFormatPr defaultColWidth="9.33203125" defaultRowHeight="14.4" x14ac:dyDescent="0.3"/>
  <cols>
    <col min="1" max="1" width="23.33203125" style="6" customWidth="1"/>
    <col min="2" max="2" width="15.6640625" style="6" customWidth="1"/>
    <col min="3" max="3" width="16.6640625" style="6" customWidth="1"/>
    <col min="4" max="4" width="42.33203125" style="6" customWidth="1"/>
    <col min="5" max="5" width="5.33203125" style="6" customWidth="1"/>
    <col min="6" max="35" width="11.44140625" style="1" customWidth="1"/>
    <col min="36" max="16384" width="9.33203125" style="1"/>
  </cols>
  <sheetData>
    <row r="1" spans="1:35" ht="14.25" customHeight="1" thickBot="1" x14ac:dyDescent="0.35">
      <c r="A1" s="185"/>
      <c r="B1" s="186"/>
      <c r="C1" s="186"/>
      <c r="D1" s="7" t="s">
        <v>19</v>
      </c>
      <c r="E1" s="8">
        <v>0</v>
      </c>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row>
    <row r="2" spans="1:35" ht="21.75" customHeight="1" thickTop="1" x14ac:dyDescent="0.3">
      <c r="A2" s="20">
        <f>Basisgegevens!C2</f>
        <v>0</v>
      </c>
      <c r="B2" s="83" t="s">
        <v>73</v>
      </c>
      <c r="C2" s="187">
        <f>Basisgegevens!C3</f>
        <v>0</v>
      </c>
      <c r="D2" s="188"/>
      <c r="E2" s="10"/>
      <c r="F2" s="80" t="str">
        <f>IF(OR(Basisgegevens!$R13=Validatie!$BE$2,Basisgegevens!$R13=Validatie!$BE$3),Validatie!$BE$5,"")</f>
        <v/>
      </c>
      <c r="G2" s="80" t="str">
        <f>IF(OR(Basisgegevens!$R14=Validatie!$BE$2,Basisgegevens!$R14=Validatie!$BE$3),Validatie!$BE$5,"")</f>
        <v/>
      </c>
      <c r="H2" s="80" t="str">
        <f>IF(OR(Basisgegevens!$R15=Validatie!$BE$2,Basisgegevens!$R15=Validatie!$BE$3),Validatie!$BE$5,"")</f>
        <v/>
      </c>
      <c r="I2" s="80" t="str">
        <f>IF(OR(Basisgegevens!$R16=Validatie!$BE$2,Basisgegevens!$R16=Validatie!$BE$3),Validatie!$BE$5,"")</f>
        <v/>
      </c>
      <c r="J2" s="80" t="str">
        <f>IF(OR(Basisgegevens!$R17=Validatie!$BE$2,Basisgegevens!$R17=Validatie!$BE$3),Validatie!$BE$5,"")</f>
        <v/>
      </c>
      <c r="K2" s="80" t="str">
        <f>IF(OR(Basisgegevens!$R18=Validatie!$BE$2,Basisgegevens!$R18=Validatie!$BE$3),Validatie!$BE$5,"")</f>
        <v/>
      </c>
      <c r="L2" s="80" t="str">
        <f>IF(OR(Basisgegevens!$R19=Validatie!$BE$2,Basisgegevens!$R19=Validatie!$BE$3),Validatie!$BE$5,"")</f>
        <v/>
      </c>
      <c r="M2" s="80" t="str">
        <f>IF(OR(Basisgegevens!$R20=Validatie!$BE$2,Basisgegevens!$R20=Validatie!$BE$3),Validatie!$BE$5,"")</f>
        <v/>
      </c>
      <c r="N2" s="80" t="str">
        <f>IF(OR(Basisgegevens!$R21=Validatie!$BE$2,Basisgegevens!$R21=Validatie!$BE$3),Validatie!$BE$5,"")</f>
        <v/>
      </c>
      <c r="O2" s="80" t="str">
        <f>IF(OR(Basisgegevens!$R22=Validatie!$BE$2,Basisgegevens!$R22=Validatie!$BE$3),Validatie!$BE$5,"")</f>
        <v/>
      </c>
      <c r="P2" s="80" t="str">
        <f>IF(OR(Basisgegevens!$R23=Validatie!$BE$2,Basisgegevens!$R23=Validatie!$BE$3),Validatie!$BE$5,"")</f>
        <v/>
      </c>
      <c r="Q2" s="80" t="str">
        <f>IF(OR(Basisgegevens!$R24=Validatie!$BE$2,Basisgegevens!$R24=Validatie!$BE$3),Validatie!$BE$5,"")</f>
        <v/>
      </c>
      <c r="R2" s="80" t="str">
        <f>IF(OR(Basisgegevens!$R25=Validatie!$BE$2,Basisgegevens!$R25=Validatie!$BE$3),Validatie!$BE$5,"")</f>
        <v/>
      </c>
      <c r="S2" s="80" t="str">
        <f>IF(OR(Basisgegevens!$R26=Validatie!$BE$2,Basisgegevens!$R26=Validatie!$BE$3),Validatie!$BE$5,"")</f>
        <v/>
      </c>
      <c r="T2" s="80" t="str">
        <f>IF(OR(Basisgegevens!$R27=Validatie!$BE$2,Basisgegevens!$R27=Validatie!$BE$3),Validatie!$BE$5,"")</f>
        <v/>
      </c>
      <c r="U2" s="80" t="str">
        <f>IF(OR(Basisgegevens!$R28=Validatie!$BE$2,Basisgegevens!$R28=Validatie!$BE$3),Validatie!$BE$5,"")</f>
        <v/>
      </c>
      <c r="V2" s="80" t="str">
        <f>IF(OR(Basisgegevens!$R29=Validatie!$BE$2,Basisgegevens!$R29=Validatie!$BE$3),Validatie!$BE$5,"")</f>
        <v/>
      </c>
      <c r="W2" s="80" t="str">
        <f>IF(OR(Basisgegevens!$R30=Validatie!$BE$2,Basisgegevens!$R30=Validatie!$BE$3),Validatie!$BE$5,"")</f>
        <v/>
      </c>
      <c r="X2" s="80" t="str">
        <f>IF(OR(Basisgegevens!$R31=Validatie!$BE$2,Basisgegevens!$R31=Validatie!$BE$3),Validatie!$BE$5,"")</f>
        <v/>
      </c>
      <c r="Y2" s="80" t="str">
        <f>IF(OR(Basisgegevens!$R32=Validatie!$BE$2,Basisgegevens!$R32=Validatie!$BE$3),Validatie!$BE$5,"")</f>
        <v/>
      </c>
      <c r="Z2" s="80" t="str">
        <f>IF(OR(Basisgegevens!$R33=Validatie!$BE$2,Basisgegevens!$R33=Validatie!$BE$3),Validatie!$BE$5,"")</f>
        <v/>
      </c>
      <c r="AA2" s="80" t="str">
        <f>IF(OR(Basisgegevens!$R34=Validatie!$BE$2,Basisgegevens!$R34=Validatie!$BE$3),Validatie!$BE$5,"")</f>
        <v/>
      </c>
      <c r="AB2" s="80" t="str">
        <f>IF(OR(Basisgegevens!$R35=Validatie!$BE$2,Basisgegevens!$R35=Validatie!$BE$3),Validatie!$BE$5,"")</f>
        <v/>
      </c>
      <c r="AC2" s="80" t="str">
        <f>IF(OR(Basisgegevens!$R36=Validatie!$BE$2,Basisgegevens!$R36=Validatie!$BE$3),Validatie!$BE$5,"")</f>
        <v/>
      </c>
      <c r="AD2" s="80" t="str">
        <f>IF(OR(Basisgegevens!$R37=Validatie!$BE$2,Basisgegevens!$R37=Validatie!$BE$3),Validatie!$BE$5,"")</f>
        <v/>
      </c>
      <c r="AE2" s="80" t="str">
        <f>IF(OR(Basisgegevens!$R38=Validatie!$BE$2,Basisgegevens!$R38=Validatie!$BE$3),Validatie!$BE$5,"")</f>
        <v/>
      </c>
      <c r="AF2" s="80" t="str">
        <f>IF(OR(Basisgegevens!$R39=Validatie!$BE$2,Basisgegevens!$R39=Validatie!$BE$3),Validatie!$BE$5,"")</f>
        <v/>
      </c>
      <c r="AG2" s="80" t="str">
        <f>IF(OR(Basisgegevens!$R40=Validatie!$BE$2,Basisgegevens!$R40=Validatie!$BE$3),Validatie!$BE$5,"")</f>
        <v/>
      </c>
      <c r="AH2" s="80" t="str">
        <f>IF(OR(Basisgegevens!$R41=Validatie!$BE$2,Basisgegevens!$R41=Validatie!$BE$3),Validatie!$BE$5,"")</f>
        <v/>
      </c>
      <c r="AI2" s="80" t="str">
        <f>IF(OR(Basisgegevens!$R42=Validatie!$BE$2,Basisgegevens!$R42=Validatie!$BE$3),Validatie!$BE$5,"")</f>
        <v/>
      </c>
    </row>
    <row r="3" spans="1:35" ht="21.75" customHeight="1" x14ac:dyDescent="0.3">
      <c r="A3" s="21"/>
      <c r="B3" s="83"/>
      <c r="C3" s="127"/>
      <c r="D3" s="127"/>
      <c r="E3" s="10"/>
      <c r="F3" s="153">
        <f>Basisgegevens!$O13</f>
        <v>0</v>
      </c>
      <c r="G3" s="153">
        <f>Basisgegevens!$O14</f>
        <v>0</v>
      </c>
      <c r="H3" s="153">
        <f>Basisgegevens!$O15</f>
        <v>0</v>
      </c>
      <c r="I3" s="153">
        <f>Basisgegevens!$O16</f>
        <v>0</v>
      </c>
      <c r="J3" s="153">
        <f>Basisgegevens!$O17</f>
        <v>0</v>
      </c>
      <c r="K3" s="153">
        <f>Basisgegevens!$O18</f>
        <v>0</v>
      </c>
      <c r="L3" s="153">
        <f>Basisgegevens!$O19</f>
        <v>0</v>
      </c>
      <c r="M3" s="153">
        <f>Basisgegevens!$O20</f>
        <v>0</v>
      </c>
      <c r="N3" s="153">
        <f>Basisgegevens!$O21</f>
        <v>0</v>
      </c>
      <c r="O3" s="153">
        <f>Basisgegevens!$O22</f>
        <v>0</v>
      </c>
      <c r="P3" s="153">
        <f>Basisgegevens!$O23</f>
        <v>0</v>
      </c>
      <c r="Q3" s="153">
        <f>Basisgegevens!$O24</f>
        <v>0</v>
      </c>
      <c r="R3" s="153">
        <f>Basisgegevens!$O25</f>
        <v>0</v>
      </c>
      <c r="S3" s="153">
        <f>Basisgegevens!$O26</f>
        <v>0</v>
      </c>
      <c r="T3" s="153">
        <f>Basisgegevens!$O27</f>
        <v>0</v>
      </c>
      <c r="U3" s="153">
        <f>Basisgegevens!$O28</f>
        <v>0</v>
      </c>
      <c r="V3" s="153">
        <f>Basisgegevens!$O29</f>
        <v>0</v>
      </c>
      <c r="W3" s="153">
        <f>Basisgegevens!$O30</f>
        <v>0</v>
      </c>
      <c r="X3" s="153">
        <f>Basisgegevens!$O31</f>
        <v>0</v>
      </c>
      <c r="Y3" s="153">
        <f>Basisgegevens!$O32</f>
        <v>0</v>
      </c>
      <c r="Z3" s="153">
        <f>Basisgegevens!$O33</f>
        <v>0</v>
      </c>
      <c r="AA3" s="153">
        <f>Basisgegevens!$O34</f>
        <v>0</v>
      </c>
      <c r="AB3" s="153">
        <f>Basisgegevens!$O35</f>
        <v>0</v>
      </c>
      <c r="AC3" s="153">
        <f>Basisgegevens!$O36</f>
        <v>0</v>
      </c>
      <c r="AD3" s="153">
        <f>Basisgegevens!$O37</f>
        <v>0</v>
      </c>
      <c r="AE3" s="153">
        <f>Basisgegevens!$O38</f>
        <v>0</v>
      </c>
      <c r="AF3" s="153">
        <f>Basisgegevens!$O39</f>
        <v>0</v>
      </c>
      <c r="AG3" s="153">
        <f>Basisgegevens!$O40</f>
        <v>0</v>
      </c>
      <c r="AH3" s="153">
        <f>Basisgegevens!$O41</f>
        <v>0</v>
      </c>
      <c r="AI3" s="153">
        <f>Basisgegevens!$O42</f>
        <v>0</v>
      </c>
    </row>
    <row r="4" spans="1:35" s="2" customFormat="1" ht="21.75" customHeight="1" x14ac:dyDescent="0.25">
      <c r="A4" s="22" t="s">
        <v>22</v>
      </c>
      <c r="B4" s="34"/>
      <c r="C4" s="127"/>
      <c r="D4" s="127"/>
      <c r="E4" s="10"/>
      <c r="F4" s="153">
        <f>Basisgegevens!$O14</f>
        <v>0</v>
      </c>
      <c r="G4" s="154">
        <f>Basisgegevens!$O15</f>
        <v>0</v>
      </c>
      <c r="H4" s="154">
        <f>Basisgegevens!$O16</f>
        <v>0</v>
      </c>
      <c r="I4" s="154">
        <f>Basisgegevens!$O17</f>
        <v>0</v>
      </c>
      <c r="J4" s="154">
        <f>Basisgegevens!$O18</f>
        <v>0</v>
      </c>
      <c r="K4" s="154">
        <f>Basisgegevens!$O19</f>
        <v>0</v>
      </c>
      <c r="L4" s="154">
        <f>Basisgegevens!$O20</f>
        <v>0</v>
      </c>
      <c r="M4" s="154">
        <f>Basisgegevens!$O21</f>
        <v>0</v>
      </c>
      <c r="N4" s="154">
        <f>Basisgegevens!$O22</f>
        <v>0</v>
      </c>
      <c r="O4" s="154">
        <f>Basisgegevens!$O23</f>
        <v>0</v>
      </c>
      <c r="P4" s="154">
        <f>Basisgegevens!$O24</f>
        <v>0</v>
      </c>
      <c r="Q4" s="154">
        <f>Basisgegevens!$O25</f>
        <v>0</v>
      </c>
      <c r="R4" s="154">
        <f>Basisgegevens!$O26</f>
        <v>0</v>
      </c>
      <c r="S4" s="154">
        <f>Basisgegevens!$O27</f>
        <v>0</v>
      </c>
      <c r="T4" s="154">
        <f>Basisgegevens!$O28</f>
        <v>0</v>
      </c>
      <c r="U4" s="154">
        <f>Basisgegevens!$O29</f>
        <v>0</v>
      </c>
      <c r="V4" s="154">
        <f>Basisgegevens!$O30</f>
        <v>0</v>
      </c>
      <c r="W4" s="154">
        <f>Basisgegevens!$O31</f>
        <v>0</v>
      </c>
      <c r="X4" s="154">
        <f>Basisgegevens!$O32</f>
        <v>0</v>
      </c>
      <c r="Y4" s="154">
        <f>Basisgegevens!$O33</f>
        <v>0</v>
      </c>
      <c r="Z4" s="154">
        <f>Basisgegevens!$O34</f>
        <v>0</v>
      </c>
      <c r="AA4" s="154">
        <f>Basisgegevens!$O35</f>
        <v>0</v>
      </c>
      <c r="AB4" s="154">
        <f>Basisgegevens!$O36</f>
        <v>0</v>
      </c>
      <c r="AC4" s="154">
        <f>Basisgegevens!$O37</f>
        <v>0</v>
      </c>
      <c r="AD4" s="154">
        <f>Basisgegevens!$O38</f>
        <v>0</v>
      </c>
      <c r="AE4" s="154">
        <f>Basisgegevens!$O39</f>
        <v>0</v>
      </c>
      <c r="AF4" s="154">
        <f>Basisgegevens!$O40</f>
        <v>0</v>
      </c>
      <c r="AG4" s="154">
        <f>Basisgegevens!$O41</f>
        <v>0</v>
      </c>
      <c r="AH4" s="154">
        <f>Basisgegevens!$O42</f>
        <v>0</v>
      </c>
      <c r="AI4" s="154">
        <f>Basisgegevens!$O43</f>
        <v>0</v>
      </c>
    </row>
    <row r="5" spans="1:35" s="2" customFormat="1" ht="21.75" customHeight="1" thickBot="1" x14ac:dyDescent="0.35">
      <c r="A5" s="23" t="e">
        <f>Basisgegevens!C9</f>
        <v>#N/A</v>
      </c>
      <c r="B5" s="83"/>
      <c r="C5" s="127"/>
      <c r="D5" s="127"/>
      <c r="E5" s="61" t="s">
        <v>120</v>
      </c>
      <c r="F5" s="77">
        <f>Basisgegevens!$N13</f>
        <v>0</v>
      </c>
      <c r="G5" s="77">
        <f>Basisgegevens!$N14</f>
        <v>0</v>
      </c>
      <c r="H5" s="77">
        <f>Basisgegevens!$N15</f>
        <v>0</v>
      </c>
      <c r="I5" s="77">
        <f>Basisgegevens!$N16</f>
        <v>0</v>
      </c>
      <c r="J5" s="77">
        <f>Basisgegevens!$N17</f>
        <v>0</v>
      </c>
      <c r="K5" s="77">
        <f>Basisgegevens!$N18</f>
        <v>0</v>
      </c>
      <c r="L5" s="77">
        <f>Basisgegevens!$N19</f>
        <v>0</v>
      </c>
      <c r="M5" s="77">
        <f>Basisgegevens!$N20</f>
        <v>0</v>
      </c>
      <c r="N5" s="77">
        <f>Basisgegevens!$N21</f>
        <v>0</v>
      </c>
      <c r="O5" s="77">
        <f>Basisgegevens!$N22</f>
        <v>0</v>
      </c>
      <c r="P5" s="77">
        <f>Basisgegevens!$N23</f>
        <v>0</v>
      </c>
      <c r="Q5" s="77">
        <f>Basisgegevens!$N24</f>
        <v>0</v>
      </c>
      <c r="R5" s="77">
        <f>Basisgegevens!$N25</f>
        <v>0</v>
      </c>
      <c r="S5" s="77">
        <f>Basisgegevens!$N26</f>
        <v>0</v>
      </c>
      <c r="T5" s="77">
        <f>Basisgegevens!$N27</f>
        <v>0</v>
      </c>
      <c r="U5" s="77">
        <f>Basisgegevens!$N28</f>
        <v>0</v>
      </c>
      <c r="V5" s="77">
        <f>Basisgegevens!$N29</f>
        <v>0</v>
      </c>
      <c r="W5" s="77">
        <f>Basisgegevens!$N30</f>
        <v>0</v>
      </c>
      <c r="X5" s="77">
        <f>Basisgegevens!$N31</f>
        <v>0</v>
      </c>
      <c r="Y5" s="77">
        <f>Basisgegevens!$N32</f>
        <v>0</v>
      </c>
      <c r="Z5" s="77">
        <f>Basisgegevens!$N33</f>
        <v>0</v>
      </c>
      <c r="AA5" s="77">
        <f>Basisgegevens!$N34</f>
        <v>0</v>
      </c>
      <c r="AB5" s="77">
        <f>Basisgegevens!$N35</f>
        <v>0</v>
      </c>
      <c r="AC5" s="77">
        <f>Basisgegevens!$N36</f>
        <v>0</v>
      </c>
      <c r="AD5" s="77">
        <f>Basisgegevens!$N37</f>
        <v>0</v>
      </c>
      <c r="AE5" s="77">
        <f>Basisgegevens!$N38</f>
        <v>0</v>
      </c>
      <c r="AF5" s="77">
        <f>Basisgegevens!$N39</f>
        <v>0</v>
      </c>
      <c r="AG5" s="77">
        <f>Basisgegevens!$N40</f>
        <v>0</v>
      </c>
      <c r="AH5" s="77">
        <f>Basisgegevens!$N41</f>
        <v>0</v>
      </c>
      <c r="AI5" s="77">
        <f>Basisgegevens!$N42</f>
        <v>0</v>
      </c>
    </row>
    <row r="6" spans="1:35" s="2" customFormat="1" ht="14.25" customHeight="1" thickTop="1" x14ac:dyDescent="0.3">
      <c r="A6" s="9"/>
      <c r="B6" s="189"/>
      <c r="C6" s="189"/>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s="2" customFormat="1" x14ac:dyDescent="0.3">
      <c r="A7" s="3" t="s">
        <v>7</v>
      </c>
      <c r="B7" s="192" t="s">
        <v>8</v>
      </c>
      <c r="C7" s="193"/>
      <c r="D7" s="194"/>
      <c r="E7" s="17" t="s">
        <v>104</v>
      </c>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row>
    <row r="8" spans="1:35" s="2" customFormat="1" ht="25.5" customHeight="1" x14ac:dyDescent="0.25">
      <c r="A8" s="62" t="str">
        <f>Berekening!A8</f>
        <v>Inhoud</v>
      </c>
      <c r="B8" s="171" t="str">
        <f>Berekening!B8</f>
        <v>Beoordeel of alle elementen van 
de opdracht aanwezig en begrijpelijk zijn. Neem daarbij de native speaker als uitgangspunt. De boodschap moet voor hem of haar duidelijk zijn.</v>
      </c>
      <c r="C8" s="190"/>
      <c r="D8" s="73" t="str">
        <f>Berekening!D8</f>
        <v>Alle elementen zijn aanwezig en begrijpelijk.</v>
      </c>
      <c r="E8" s="71">
        <f>Berekening!E8</f>
        <v>6</v>
      </c>
      <c r="F8" s="164"/>
      <c r="G8" s="164"/>
      <c r="H8" s="164"/>
      <c r="I8" s="164"/>
      <c r="J8" s="182"/>
      <c r="K8" s="179"/>
      <c r="L8" s="164"/>
      <c r="M8" s="164"/>
      <c r="N8" s="164"/>
      <c r="O8" s="182"/>
      <c r="P8" s="179"/>
      <c r="Q8" s="164"/>
      <c r="R8" s="164"/>
      <c r="S8" s="164"/>
      <c r="T8" s="182"/>
      <c r="U8" s="179"/>
      <c r="V8" s="164"/>
      <c r="W8" s="164"/>
      <c r="X8" s="164"/>
      <c r="Y8" s="182"/>
      <c r="Z8" s="179"/>
      <c r="AA8" s="164"/>
      <c r="AB8" s="164"/>
      <c r="AC8" s="164"/>
      <c r="AD8" s="182"/>
      <c r="AE8" s="179"/>
      <c r="AF8" s="164"/>
      <c r="AG8" s="164"/>
      <c r="AH8" s="164"/>
      <c r="AI8" s="164"/>
    </row>
    <row r="9" spans="1:35" s="2" customFormat="1" ht="25.5" customHeight="1" x14ac:dyDescent="0.25">
      <c r="A9" s="63">
        <f>Berekening!A9</f>
        <v>0</v>
      </c>
      <c r="B9" s="191"/>
      <c r="C9" s="190"/>
      <c r="D9" s="73" t="str">
        <f>Berekening!D9</f>
        <v>Minstens 90% van de elementen is aanwezig en begrijpelijk.</v>
      </c>
      <c r="E9" s="71">
        <f>Berekening!E9</f>
        <v>5</v>
      </c>
      <c r="F9" s="165"/>
      <c r="G9" s="165"/>
      <c r="H9" s="165"/>
      <c r="I9" s="165"/>
      <c r="J9" s="183"/>
      <c r="K9" s="180"/>
      <c r="L9" s="165"/>
      <c r="M9" s="165"/>
      <c r="N9" s="165"/>
      <c r="O9" s="183"/>
      <c r="P9" s="180"/>
      <c r="Q9" s="165"/>
      <c r="R9" s="165"/>
      <c r="S9" s="165"/>
      <c r="T9" s="183"/>
      <c r="U9" s="180"/>
      <c r="V9" s="165"/>
      <c r="W9" s="165"/>
      <c r="X9" s="165"/>
      <c r="Y9" s="183"/>
      <c r="Z9" s="180"/>
      <c r="AA9" s="165"/>
      <c r="AB9" s="165"/>
      <c r="AC9" s="165"/>
      <c r="AD9" s="183"/>
      <c r="AE9" s="180"/>
      <c r="AF9" s="165"/>
      <c r="AG9" s="165"/>
      <c r="AH9" s="165"/>
      <c r="AI9" s="165"/>
    </row>
    <row r="10" spans="1:35" s="2" customFormat="1" ht="25.5" customHeight="1" x14ac:dyDescent="0.25">
      <c r="A10" s="63">
        <f>Berekening!A10</f>
        <v>0</v>
      </c>
      <c r="B10" s="191"/>
      <c r="C10" s="190"/>
      <c r="D10" s="73" t="str">
        <f>Berekening!D10</f>
        <v>Minstens 80% van de elementen is aanwezig en begrijpelijk.</v>
      </c>
      <c r="E10" s="71">
        <f>Berekening!E10</f>
        <v>4</v>
      </c>
      <c r="F10" s="165"/>
      <c r="G10" s="165"/>
      <c r="H10" s="165"/>
      <c r="I10" s="165"/>
      <c r="J10" s="183"/>
      <c r="K10" s="180"/>
      <c r="L10" s="165"/>
      <c r="M10" s="165"/>
      <c r="N10" s="165"/>
      <c r="O10" s="183"/>
      <c r="P10" s="180"/>
      <c r="Q10" s="165"/>
      <c r="R10" s="165"/>
      <c r="S10" s="165"/>
      <c r="T10" s="183"/>
      <c r="U10" s="180"/>
      <c r="V10" s="165"/>
      <c r="W10" s="165"/>
      <c r="X10" s="165"/>
      <c r="Y10" s="183"/>
      <c r="Z10" s="180"/>
      <c r="AA10" s="165"/>
      <c r="AB10" s="165"/>
      <c r="AC10" s="165"/>
      <c r="AD10" s="183"/>
      <c r="AE10" s="180"/>
      <c r="AF10" s="165"/>
      <c r="AG10" s="165"/>
      <c r="AH10" s="165"/>
      <c r="AI10" s="165"/>
    </row>
    <row r="11" spans="1:35" s="2" customFormat="1" ht="25.5" customHeight="1" x14ac:dyDescent="0.25">
      <c r="A11" s="63">
        <f>Berekening!A11</f>
        <v>0</v>
      </c>
      <c r="B11" s="191"/>
      <c r="C11" s="190"/>
      <c r="D11" s="73" t="str">
        <f>Berekening!D11</f>
        <v>Minstens 70% van de elementen is aanwezig en begrijpelijk.</v>
      </c>
      <c r="E11" s="71">
        <f>Berekening!E11</f>
        <v>3</v>
      </c>
      <c r="F11" s="165"/>
      <c r="G11" s="165"/>
      <c r="H11" s="165"/>
      <c r="I11" s="165"/>
      <c r="J11" s="183"/>
      <c r="K11" s="180"/>
      <c r="L11" s="165"/>
      <c r="M11" s="165"/>
      <c r="N11" s="165"/>
      <c r="O11" s="183"/>
      <c r="P11" s="180"/>
      <c r="Q11" s="165"/>
      <c r="R11" s="165"/>
      <c r="S11" s="165"/>
      <c r="T11" s="183"/>
      <c r="U11" s="180"/>
      <c r="V11" s="165"/>
      <c r="W11" s="165"/>
      <c r="X11" s="165"/>
      <c r="Y11" s="183"/>
      <c r="Z11" s="180"/>
      <c r="AA11" s="165"/>
      <c r="AB11" s="165"/>
      <c r="AC11" s="165"/>
      <c r="AD11" s="183"/>
      <c r="AE11" s="180"/>
      <c r="AF11" s="165"/>
      <c r="AG11" s="165"/>
      <c r="AH11" s="165"/>
      <c r="AI11" s="165"/>
    </row>
    <row r="12" spans="1:35" s="2" customFormat="1" ht="25.5" customHeight="1" x14ac:dyDescent="0.25">
      <c r="A12" s="63">
        <f>Berekening!A12</f>
        <v>0</v>
      </c>
      <c r="B12" s="191"/>
      <c r="C12" s="190"/>
      <c r="D12" s="73" t="str">
        <f>Berekening!D12</f>
        <v>Minstens 60% van de elementen is aanwezig en begrijpelijk.</v>
      </c>
      <c r="E12" s="71">
        <f>Berekening!E12</f>
        <v>2</v>
      </c>
      <c r="F12" s="165"/>
      <c r="G12" s="165"/>
      <c r="H12" s="165"/>
      <c r="I12" s="165"/>
      <c r="J12" s="183"/>
      <c r="K12" s="180"/>
      <c r="L12" s="165"/>
      <c r="M12" s="165"/>
      <c r="N12" s="165"/>
      <c r="O12" s="183"/>
      <c r="P12" s="180"/>
      <c r="Q12" s="165"/>
      <c r="R12" s="165"/>
      <c r="S12" s="165"/>
      <c r="T12" s="183"/>
      <c r="U12" s="180"/>
      <c r="V12" s="165"/>
      <c r="W12" s="165"/>
      <c r="X12" s="165"/>
      <c r="Y12" s="183"/>
      <c r="Z12" s="180"/>
      <c r="AA12" s="165"/>
      <c r="AB12" s="165"/>
      <c r="AC12" s="165"/>
      <c r="AD12" s="183"/>
      <c r="AE12" s="180"/>
      <c r="AF12" s="165"/>
      <c r="AG12" s="165"/>
      <c r="AH12" s="165"/>
      <c r="AI12" s="165"/>
    </row>
    <row r="13" spans="1:35" s="2" customFormat="1" ht="25.5" customHeight="1" x14ac:dyDescent="0.25">
      <c r="A13" s="63">
        <f>Berekening!A13</f>
        <v>0</v>
      </c>
      <c r="B13" s="191"/>
      <c r="C13" s="190"/>
      <c r="D13" s="73" t="str">
        <f>Berekening!D13</f>
        <v>Minder dan 60% van de elementen is aanwezig en begrijpelijk.</v>
      </c>
      <c r="E13" s="71">
        <f>Berekening!E13</f>
        <v>0</v>
      </c>
      <c r="F13" s="165"/>
      <c r="G13" s="165"/>
      <c r="H13" s="165"/>
      <c r="I13" s="165"/>
      <c r="J13" s="183"/>
      <c r="K13" s="180"/>
      <c r="L13" s="165"/>
      <c r="M13" s="165"/>
      <c r="N13" s="165"/>
      <c r="O13" s="183"/>
      <c r="P13" s="180"/>
      <c r="Q13" s="165"/>
      <c r="R13" s="165"/>
      <c r="S13" s="165"/>
      <c r="T13" s="183"/>
      <c r="U13" s="180"/>
      <c r="V13" s="165"/>
      <c r="W13" s="165"/>
      <c r="X13" s="165"/>
      <c r="Y13" s="183"/>
      <c r="Z13" s="180"/>
      <c r="AA13" s="165"/>
      <c r="AB13" s="165"/>
      <c r="AC13" s="165"/>
      <c r="AD13" s="183"/>
      <c r="AE13" s="180"/>
      <c r="AF13" s="165"/>
      <c r="AG13" s="165"/>
      <c r="AH13" s="165"/>
      <c r="AI13" s="165"/>
    </row>
    <row r="14" spans="1:35" s="2" customFormat="1" ht="25.5" customHeight="1" x14ac:dyDescent="0.25">
      <c r="A14" s="63">
        <f>Berekening!A14</f>
        <v>0</v>
      </c>
      <c r="B14" s="191"/>
      <c r="C14" s="190"/>
      <c r="D14" s="73">
        <f>Berekening!D14</f>
        <v>0</v>
      </c>
      <c r="E14" s="72">
        <f>Berekening!E14</f>
        <v>0</v>
      </c>
      <c r="F14" s="166"/>
      <c r="G14" s="166"/>
      <c r="H14" s="166"/>
      <c r="I14" s="166"/>
      <c r="J14" s="184"/>
      <c r="K14" s="181"/>
      <c r="L14" s="166"/>
      <c r="M14" s="166"/>
      <c r="N14" s="166"/>
      <c r="O14" s="184"/>
      <c r="P14" s="181"/>
      <c r="Q14" s="166"/>
      <c r="R14" s="166"/>
      <c r="S14" s="166"/>
      <c r="T14" s="184"/>
      <c r="U14" s="181"/>
      <c r="V14" s="166"/>
      <c r="W14" s="166"/>
      <c r="X14" s="166"/>
      <c r="Y14" s="184"/>
      <c r="Z14" s="181"/>
      <c r="AA14" s="166"/>
      <c r="AB14" s="166"/>
      <c r="AC14" s="166"/>
      <c r="AD14" s="184"/>
      <c r="AE14" s="181"/>
      <c r="AF14" s="166"/>
      <c r="AG14" s="166"/>
      <c r="AH14" s="166"/>
      <c r="AI14" s="166"/>
    </row>
    <row r="15" spans="1:35" s="2" customFormat="1" ht="25.5" customHeight="1" x14ac:dyDescent="0.25">
      <c r="A15" s="174" t="str">
        <f>Berekening!A15</f>
        <v>Grammaticale correctheid</v>
      </c>
      <c r="B15" s="171" t="str">
        <f>Berekening!B15</f>
        <v>Beoordeel:
· zinsbouw
· toepasssing grammaticale
  regels</v>
      </c>
      <c r="C15" s="172"/>
      <c r="D15" s="73" t="str">
        <f>Berekening!D15</f>
        <v>De tekst is helemaal correct.</v>
      </c>
      <c r="E15" s="71">
        <f>Berekening!E15</f>
        <v>6</v>
      </c>
      <c r="F15" s="164"/>
      <c r="G15" s="164"/>
      <c r="H15" s="164"/>
      <c r="I15" s="164"/>
      <c r="J15" s="182"/>
      <c r="K15" s="179"/>
      <c r="L15" s="164"/>
      <c r="M15" s="164"/>
      <c r="N15" s="164"/>
      <c r="O15" s="182"/>
      <c r="P15" s="179"/>
      <c r="Q15" s="164"/>
      <c r="R15" s="164"/>
      <c r="S15" s="164"/>
      <c r="T15" s="182"/>
      <c r="U15" s="179"/>
      <c r="V15" s="164"/>
      <c r="W15" s="164"/>
      <c r="X15" s="164"/>
      <c r="Y15" s="182"/>
      <c r="Z15" s="179"/>
      <c r="AA15" s="164"/>
      <c r="AB15" s="164"/>
      <c r="AC15" s="164"/>
      <c r="AD15" s="182"/>
      <c r="AE15" s="179"/>
      <c r="AF15" s="164"/>
      <c r="AG15" s="164"/>
      <c r="AH15" s="164"/>
      <c r="AI15" s="164"/>
    </row>
    <row r="16" spans="1:35" s="2" customFormat="1" ht="25.5" customHeight="1" x14ac:dyDescent="0.25">
      <c r="A16" s="174">
        <f>Berekening!A16</f>
        <v>0</v>
      </c>
      <c r="B16" s="171"/>
      <c r="C16" s="172"/>
      <c r="D16" s="73" t="str">
        <f>Berekening!D16</f>
        <v>De tekst is, op enkele fouten na, correct.</v>
      </c>
      <c r="E16" s="71">
        <f>Berekening!E16</f>
        <v>5</v>
      </c>
      <c r="F16" s="165"/>
      <c r="G16" s="165"/>
      <c r="H16" s="165"/>
      <c r="I16" s="165"/>
      <c r="J16" s="183"/>
      <c r="K16" s="180"/>
      <c r="L16" s="165"/>
      <c r="M16" s="165"/>
      <c r="N16" s="165"/>
      <c r="O16" s="183"/>
      <c r="P16" s="180"/>
      <c r="Q16" s="165"/>
      <c r="R16" s="165"/>
      <c r="S16" s="165"/>
      <c r="T16" s="183"/>
      <c r="U16" s="180"/>
      <c r="V16" s="165"/>
      <c r="W16" s="165"/>
      <c r="X16" s="165"/>
      <c r="Y16" s="183"/>
      <c r="Z16" s="180"/>
      <c r="AA16" s="165"/>
      <c r="AB16" s="165"/>
      <c r="AC16" s="165"/>
      <c r="AD16" s="183"/>
      <c r="AE16" s="180"/>
      <c r="AF16" s="165"/>
      <c r="AG16" s="165"/>
      <c r="AH16" s="165"/>
      <c r="AI16" s="165"/>
    </row>
    <row r="17" spans="1:35" s="2" customFormat="1" ht="25.5" customHeight="1" x14ac:dyDescent="0.25">
      <c r="A17" s="174">
        <f>Berekening!A17</f>
        <v>0</v>
      </c>
      <c r="B17" s="173"/>
      <c r="C17" s="172"/>
      <c r="D17" s="73" t="str">
        <f>Berekening!D17</f>
        <v>De tekst is ruim voldoende.</v>
      </c>
      <c r="E17" s="71">
        <f>Berekening!E17</f>
        <v>4</v>
      </c>
      <c r="F17" s="165"/>
      <c r="G17" s="165"/>
      <c r="H17" s="165"/>
      <c r="I17" s="165"/>
      <c r="J17" s="183"/>
      <c r="K17" s="180"/>
      <c r="L17" s="165"/>
      <c r="M17" s="165"/>
      <c r="N17" s="165"/>
      <c r="O17" s="183"/>
      <c r="P17" s="180"/>
      <c r="Q17" s="165"/>
      <c r="R17" s="165"/>
      <c r="S17" s="165"/>
      <c r="T17" s="183"/>
      <c r="U17" s="180"/>
      <c r="V17" s="165"/>
      <c r="W17" s="165"/>
      <c r="X17" s="165"/>
      <c r="Y17" s="183"/>
      <c r="Z17" s="180"/>
      <c r="AA17" s="165"/>
      <c r="AB17" s="165"/>
      <c r="AC17" s="165"/>
      <c r="AD17" s="183"/>
      <c r="AE17" s="180"/>
      <c r="AF17" s="165"/>
      <c r="AG17" s="165"/>
      <c r="AH17" s="165"/>
      <c r="AI17" s="165"/>
    </row>
    <row r="18" spans="1:35" s="2" customFormat="1" ht="25.5" customHeight="1" x14ac:dyDescent="0.25">
      <c r="A18" s="174">
        <f>Berekening!A18</f>
        <v>0</v>
      </c>
      <c r="B18" s="173"/>
      <c r="C18" s="172"/>
      <c r="D18" s="73" t="str">
        <f>Berekening!D18</f>
        <v>De tekst is voldoende correct.</v>
      </c>
      <c r="E18" s="71">
        <f>Berekening!E18</f>
        <v>3</v>
      </c>
      <c r="F18" s="165"/>
      <c r="G18" s="165"/>
      <c r="H18" s="165"/>
      <c r="I18" s="165"/>
      <c r="J18" s="183"/>
      <c r="K18" s="180"/>
      <c r="L18" s="165"/>
      <c r="M18" s="165"/>
      <c r="N18" s="165"/>
      <c r="O18" s="183"/>
      <c r="P18" s="180"/>
      <c r="Q18" s="165"/>
      <c r="R18" s="165"/>
      <c r="S18" s="165"/>
      <c r="T18" s="183"/>
      <c r="U18" s="180"/>
      <c r="V18" s="165"/>
      <c r="W18" s="165"/>
      <c r="X18" s="165"/>
      <c r="Y18" s="183"/>
      <c r="Z18" s="180"/>
      <c r="AA18" s="165"/>
      <c r="AB18" s="165"/>
      <c r="AC18" s="165"/>
      <c r="AD18" s="183"/>
      <c r="AE18" s="180"/>
      <c r="AF18" s="165"/>
      <c r="AG18" s="165"/>
      <c r="AH18" s="165"/>
      <c r="AI18" s="165"/>
    </row>
    <row r="19" spans="1:35" s="2" customFormat="1" ht="25.5" customHeight="1" x14ac:dyDescent="0.25">
      <c r="A19" s="174">
        <f>Berekening!A19</f>
        <v>0</v>
      </c>
      <c r="B19" s="173"/>
      <c r="C19" s="172"/>
      <c r="D19" s="73" t="str">
        <f>Berekening!D19</f>
        <v xml:space="preserve">De tekst is onvoldoende correct. </v>
      </c>
      <c r="E19" s="71">
        <f>Berekening!E19</f>
        <v>2</v>
      </c>
      <c r="F19" s="165"/>
      <c r="G19" s="165"/>
      <c r="H19" s="165"/>
      <c r="I19" s="165"/>
      <c r="J19" s="183"/>
      <c r="K19" s="180"/>
      <c r="L19" s="165"/>
      <c r="M19" s="165"/>
      <c r="N19" s="165"/>
      <c r="O19" s="183"/>
      <c r="P19" s="180"/>
      <c r="Q19" s="165"/>
      <c r="R19" s="165"/>
      <c r="S19" s="165"/>
      <c r="T19" s="183"/>
      <c r="U19" s="180"/>
      <c r="V19" s="165"/>
      <c r="W19" s="165"/>
      <c r="X19" s="165"/>
      <c r="Y19" s="183"/>
      <c r="Z19" s="180"/>
      <c r="AA19" s="165"/>
      <c r="AB19" s="165"/>
      <c r="AC19" s="165"/>
      <c r="AD19" s="183"/>
      <c r="AE19" s="180"/>
      <c r="AF19" s="165"/>
      <c r="AG19" s="165"/>
      <c r="AH19" s="165"/>
      <c r="AI19" s="165"/>
    </row>
    <row r="20" spans="1:35" s="2" customFormat="1" ht="25.5" customHeight="1" x14ac:dyDescent="0.25">
      <c r="A20" s="174">
        <f>Berekening!A20</f>
        <v>0</v>
      </c>
      <c r="B20" s="173"/>
      <c r="C20" s="172"/>
      <c r="D20" s="73" t="str">
        <f>Berekening!D20</f>
        <v xml:space="preserve">De tekst zit vol fouten. </v>
      </c>
      <c r="E20" s="71">
        <f>Berekening!E20</f>
        <v>0</v>
      </c>
      <c r="F20" s="166"/>
      <c r="G20" s="166"/>
      <c r="H20" s="166"/>
      <c r="I20" s="166"/>
      <c r="J20" s="184"/>
      <c r="K20" s="181"/>
      <c r="L20" s="166"/>
      <c r="M20" s="166"/>
      <c r="N20" s="166"/>
      <c r="O20" s="184"/>
      <c r="P20" s="181"/>
      <c r="Q20" s="166"/>
      <c r="R20" s="166"/>
      <c r="S20" s="166"/>
      <c r="T20" s="184"/>
      <c r="U20" s="181"/>
      <c r="V20" s="166"/>
      <c r="W20" s="166"/>
      <c r="X20" s="166"/>
      <c r="Y20" s="184"/>
      <c r="Z20" s="181"/>
      <c r="AA20" s="166"/>
      <c r="AB20" s="166"/>
      <c r="AC20" s="166"/>
      <c r="AD20" s="184"/>
      <c r="AE20" s="181"/>
      <c r="AF20" s="166"/>
      <c r="AG20" s="166"/>
      <c r="AH20" s="166"/>
      <c r="AI20" s="166"/>
    </row>
    <row r="21" spans="1:35" s="2" customFormat="1" ht="25.5" customHeight="1" x14ac:dyDescent="0.25">
      <c r="A21" s="174" t="str">
        <f>Berekening!A21</f>
        <v>Spelling, interpunctie en 
lay-out</v>
      </c>
      <c r="B21" s="171" t="str">
        <f>Berekening!B21</f>
        <v>Beoordeel:
· spelling
· gebruik hoofdletters en kleine letters
· gebruik interpunctie
· schrijfconventies
· alinea indeling</v>
      </c>
      <c r="C21" s="177"/>
      <c r="D21" s="73" t="str">
        <f>Berekening!D21</f>
        <v>Spelling, interpunctie en schrijfconventies zijn goed.</v>
      </c>
      <c r="E21" s="71">
        <f>Berekening!E21</f>
        <v>2</v>
      </c>
      <c r="F21" s="164"/>
      <c r="G21" s="164"/>
      <c r="H21" s="164"/>
      <c r="I21" s="164"/>
      <c r="J21" s="182"/>
      <c r="K21" s="179"/>
      <c r="L21" s="164"/>
      <c r="M21" s="164"/>
      <c r="N21" s="164"/>
      <c r="O21" s="182"/>
      <c r="P21" s="179"/>
      <c r="Q21" s="164"/>
      <c r="R21" s="164"/>
      <c r="S21" s="164"/>
      <c r="T21" s="182"/>
      <c r="U21" s="179"/>
      <c r="V21" s="164"/>
      <c r="W21" s="164"/>
      <c r="X21" s="164"/>
      <c r="Y21" s="182"/>
      <c r="Z21" s="179"/>
      <c r="AA21" s="164"/>
      <c r="AB21" s="164"/>
      <c r="AC21" s="164"/>
      <c r="AD21" s="182"/>
      <c r="AE21" s="179"/>
      <c r="AF21" s="164"/>
      <c r="AG21" s="164"/>
      <c r="AH21" s="164"/>
      <c r="AI21" s="164"/>
    </row>
    <row r="22" spans="1:35" s="2" customFormat="1" ht="25.5" customHeight="1" x14ac:dyDescent="0.25">
      <c r="A22" s="174">
        <f>Berekening!A22</f>
        <v>0</v>
      </c>
      <c r="B22" s="171"/>
      <c r="C22" s="177"/>
      <c r="D22" s="73" t="str">
        <f>Berekening!D22</f>
        <v>Spelling, interpunctie en schrijfconventies zijn voldoende.</v>
      </c>
      <c r="E22" s="71">
        <f>Berekening!E22</f>
        <v>1</v>
      </c>
      <c r="F22" s="165"/>
      <c r="G22" s="165"/>
      <c r="H22" s="165"/>
      <c r="I22" s="165"/>
      <c r="J22" s="183"/>
      <c r="K22" s="180"/>
      <c r="L22" s="165"/>
      <c r="M22" s="165"/>
      <c r="N22" s="165"/>
      <c r="O22" s="183"/>
      <c r="P22" s="180"/>
      <c r="Q22" s="165"/>
      <c r="R22" s="165"/>
      <c r="S22" s="165"/>
      <c r="T22" s="183"/>
      <c r="U22" s="180"/>
      <c r="V22" s="165"/>
      <c r="W22" s="165"/>
      <c r="X22" s="165"/>
      <c r="Y22" s="183"/>
      <c r="Z22" s="180"/>
      <c r="AA22" s="165"/>
      <c r="AB22" s="165"/>
      <c r="AC22" s="165"/>
      <c r="AD22" s="183"/>
      <c r="AE22" s="180"/>
      <c r="AF22" s="165"/>
      <c r="AG22" s="165"/>
      <c r="AH22" s="165"/>
      <c r="AI22" s="165"/>
    </row>
    <row r="23" spans="1:35" s="2" customFormat="1" ht="25.5" customHeight="1" x14ac:dyDescent="0.25">
      <c r="A23" s="174">
        <f>Berekening!A23</f>
        <v>0</v>
      </c>
      <c r="B23" s="178"/>
      <c r="C23" s="177"/>
      <c r="D23" s="73" t="str">
        <f>Berekening!D23</f>
        <v>Spelling, interpunctie en schrijfconventies zijn onvoldoende.</v>
      </c>
      <c r="E23" s="71">
        <f>Berekening!E23</f>
        <v>0</v>
      </c>
      <c r="F23" s="166"/>
      <c r="G23" s="166"/>
      <c r="H23" s="166"/>
      <c r="I23" s="166"/>
      <c r="J23" s="184"/>
      <c r="K23" s="181"/>
      <c r="L23" s="166"/>
      <c r="M23" s="166"/>
      <c r="N23" s="166"/>
      <c r="O23" s="184"/>
      <c r="P23" s="181"/>
      <c r="Q23" s="166"/>
      <c r="R23" s="166"/>
      <c r="S23" s="166"/>
      <c r="T23" s="184"/>
      <c r="U23" s="181"/>
      <c r="V23" s="166"/>
      <c r="W23" s="166"/>
      <c r="X23" s="166"/>
      <c r="Y23" s="184"/>
      <c r="Z23" s="181"/>
      <c r="AA23" s="166"/>
      <c r="AB23" s="166"/>
      <c r="AC23" s="166"/>
      <c r="AD23" s="184"/>
      <c r="AE23" s="181"/>
      <c r="AF23" s="166"/>
      <c r="AG23" s="166"/>
      <c r="AH23" s="166"/>
      <c r="AI23" s="166"/>
    </row>
    <row r="24" spans="1:35" s="2" customFormat="1" ht="25.5" customHeight="1" x14ac:dyDescent="0.25">
      <c r="A24" s="174" t="str">
        <f>Berekening!A24</f>
        <v>Woordgebruik</v>
      </c>
      <c r="B24" s="171" t="str">
        <f>Berekening!B24</f>
        <v>Beoordeel of de woordkeus:
· accuraat is
· gevarieerd is</v>
      </c>
      <c r="C24" s="172"/>
      <c r="D24" s="73" t="str">
        <f>Berekening!D24</f>
        <v>Het woordgebruik past uitstekend bij de opdracht en ontstijgt soms dat niveau.</v>
      </c>
      <c r="E24" s="71">
        <f>Berekening!E24</f>
        <v>6</v>
      </c>
      <c r="F24" s="164"/>
      <c r="G24" s="164"/>
      <c r="H24" s="164"/>
      <c r="I24" s="164"/>
      <c r="J24" s="182"/>
      <c r="K24" s="179"/>
      <c r="L24" s="164"/>
      <c r="M24" s="164"/>
      <c r="N24" s="164"/>
      <c r="O24" s="182"/>
      <c r="P24" s="179"/>
      <c r="Q24" s="164"/>
      <c r="R24" s="164"/>
      <c r="S24" s="164"/>
      <c r="T24" s="182"/>
      <c r="U24" s="179"/>
      <c r="V24" s="164"/>
      <c r="W24" s="164"/>
      <c r="X24" s="164"/>
      <c r="Y24" s="182"/>
      <c r="Z24" s="179"/>
      <c r="AA24" s="164"/>
      <c r="AB24" s="164"/>
      <c r="AC24" s="164"/>
      <c r="AD24" s="182"/>
      <c r="AE24" s="179"/>
      <c r="AF24" s="164"/>
      <c r="AG24" s="164"/>
      <c r="AH24" s="164"/>
      <c r="AI24" s="164"/>
    </row>
    <row r="25" spans="1:35" s="2" customFormat="1" ht="25.5" customHeight="1" x14ac:dyDescent="0.25">
      <c r="A25" s="175">
        <f>Berekening!A25</f>
        <v>0</v>
      </c>
      <c r="B25" s="171"/>
      <c r="C25" s="172"/>
      <c r="D25" s="73" t="str">
        <f>Berekening!D25</f>
        <v>Het woordgebruik sluit zeer goed aan bij de opdracht.</v>
      </c>
      <c r="E25" s="71">
        <f>Berekening!E25</f>
        <v>5</v>
      </c>
      <c r="F25" s="165"/>
      <c r="G25" s="165"/>
      <c r="H25" s="165"/>
      <c r="I25" s="165"/>
      <c r="J25" s="183"/>
      <c r="K25" s="180"/>
      <c r="L25" s="165"/>
      <c r="M25" s="165"/>
      <c r="N25" s="165"/>
      <c r="O25" s="183"/>
      <c r="P25" s="180"/>
      <c r="Q25" s="165"/>
      <c r="R25" s="165"/>
      <c r="S25" s="165"/>
      <c r="T25" s="183"/>
      <c r="U25" s="180"/>
      <c r="V25" s="165"/>
      <c r="W25" s="165"/>
      <c r="X25" s="165"/>
      <c r="Y25" s="183"/>
      <c r="Z25" s="180"/>
      <c r="AA25" s="165"/>
      <c r="AB25" s="165"/>
      <c r="AC25" s="165"/>
      <c r="AD25" s="183"/>
      <c r="AE25" s="180"/>
      <c r="AF25" s="165"/>
      <c r="AG25" s="165"/>
      <c r="AH25" s="165"/>
      <c r="AI25" s="165"/>
    </row>
    <row r="26" spans="1:35" s="2" customFormat="1" ht="25.5" customHeight="1" x14ac:dyDescent="0.25">
      <c r="A26" s="175">
        <f>Berekening!A26</f>
        <v>0</v>
      </c>
      <c r="B26" s="173"/>
      <c r="C26" s="172"/>
      <c r="D26" s="73" t="str">
        <f>Berekening!D26</f>
        <v>Het woordgebruik sluit goed aan bij de opdracht.</v>
      </c>
      <c r="E26" s="71">
        <f>Berekening!E26</f>
        <v>4</v>
      </c>
      <c r="F26" s="165"/>
      <c r="G26" s="165"/>
      <c r="H26" s="165"/>
      <c r="I26" s="165"/>
      <c r="J26" s="183"/>
      <c r="K26" s="180"/>
      <c r="L26" s="165"/>
      <c r="M26" s="165"/>
      <c r="N26" s="165"/>
      <c r="O26" s="183"/>
      <c r="P26" s="180"/>
      <c r="Q26" s="165"/>
      <c r="R26" s="165"/>
      <c r="S26" s="165"/>
      <c r="T26" s="183"/>
      <c r="U26" s="180"/>
      <c r="V26" s="165"/>
      <c r="W26" s="165"/>
      <c r="X26" s="165"/>
      <c r="Y26" s="183"/>
      <c r="Z26" s="180"/>
      <c r="AA26" s="165"/>
      <c r="AB26" s="165"/>
      <c r="AC26" s="165"/>
      <c r="AD26" s="183"/>
      <c r="AE26" s="180"/>
      <c r="AF26" s="165"/>
      <c r="AG26" s="165"/>
      <c r="AH26" s="165"/>
      <c r="AI26" s="165"/>
    </row>
    <row r="27" spans="1:35" s="2" customFormat="1" ht="25.5" customHeight="1" x14ac:dyDescent="0.25">
      <c r="A27" s="175">
        <f>Berekening!A27</f>
        <v>0</v>
      </c>
      <c r="B27" s="173"/>
      <c r="C27" s="172"/>
      <c r="D27" s="73" t="str">
        <f>Berekening!D27</f>
        <v>Het woordgebruik sluit voldoende aan bij de opdracht.</v>
      </c>
      <c r="E27" s="71">
        <f>Berekening!E27</f>
        <v>3</v>
      </c>
      <c r="F27" s="165"/>
      <c r="G27" s="165"/>
      <c r="H27" s="165"/>
      <c r="I27" s="165"/>
      <c r="J27" s="183"/>
      <c r="K27" s="180"/>
      <c r="L27" s="165"/>
      <c r="M27" s="165"/>
      <c r="N27" s="165"/>
      <c r="O27" s="183"/>
      <c r="P27" s="180"/>
      <c r="Q27" s="165"/>
      <c r="R27" s="165"/>
      <c r="S27" s="165"/>
      <c r="T27" s="183"/>
      <c r="U27" s="180"/>
      <c r="V27" s="165"/>
      <c r="W27" s="165"/>
      <c r="X27" s="165"/>
      <c r="Y27" s="183"/>
      <c r="Z27" s="180"/>
      <c r="AA27" s="165"/>
      <c r="AB27" s="165"/>
      <c r="AC27" s="165"/>
      <c r="AD27" s="183"/>
      <c r="AE27" s="180"/>
      <c r="AF27" s="165"/>
      <c r="AG27" s="165"/>
      <c r="AH27" s="165"/>
      <c r="AI27" s="165"/>
    </row>
    <row r="28" spans="1:35" s="2" customFormat="1" ht="25.5" customHeight="1" x14ac:dyDescent="0.25">
      <c r="A28" s="175">
        <f>Berekening!A28</f>
        <v>0</v>
      </c>
      <c r="B28" s="173"/>
      <c r="C28" s="172"/>
      <c r="D28" s="73" t="str">
        <f>Berekening!D28</f>
        <v>Het woordgebruik sluit maar matig aan bij de opdracht.</v>
      </c>
      <c r="E28" s="71">
        <f>Berekening!E28</f>
        <v>2</v>
      </c>
      <c r="F28" s="165"/>
      <c r="G28" s="165"/>
      <c r="H28" s="165"/>
      <c r="I28" s="165"/>
      <c r="J28" s="183"/>
      <c r="K28" s="180"/>
      <c r="L28" s="165"/>
      <c r="M28" s="165"/>
      <c r="N28" s="165"/>
      <c r="O28" s="183"/>
      <c r="P28" s="180"/>
      <c r="Q28" s="165"/>
      <c r="R28" s="165"/>
      <c r="S28" s="165"/>
      <c r="T28" s="183"/>
      <c r="U28" s="180"/>
      <c r="V28" s="165"/>
      <c r="W28" s="165"/>
      <c r="X28" s="165"/>
      <c r="Y28" s="183"/>
      <c r="Z28" s="180"/>
      <c r="AA28" s="165"/>
      <c r="AB28" s="165"/>
      <c r="AC28" s="165"/>
      <c r="AD28" s="183"/>
      <c r="AE28" s="180"/>
      <c r="AF28" s="165"/>
      <c r="AG28" s="165"/>
      <c r="AH28" s="165"/>
      <c r="AI28" s="165"/>
    </row>
    <row r="29" spans="1:35" s="2" customFormat="1" ht="25.5" customHeight="1" x14ac:dyDescent="0.25">
      <c r="A29" s="175">
        <f>Berekening!A29</f>
        <v>0</v>
      </c>
      <c r="B29" s="173"/>
      <c r="C29" s="172"/>
      <c r="D29" s="73" t="str">
        <f>Berekening!D29</f>
        <v xml:space="preserve">Het woordgebruik schiet tekort. </v>
      </c>
      <c r="E29" s="71">
        <f>Berekening!E29</f>
        <v>0</v>
      </c>
      <c r="F29" s="166"/>
      <c r="G29" s="166"/>
      <c r="H29" s="166"/>
      <c r="I29" s="166"/>
      <c r="J29" s="184"/>
      <c r="K29" s="181"/>
      <c r="L29" s="166"/>
      <c r="M29" s="166"/>
      <c r="N29" s="166"/>
      <c r="O29" s="184"/>
      <c r="P29" s="181"/>
      <c r="Q29" s="166"/>
      <c r="R29" s="166"/>
      <c r="S29" s="166"/>
      <c r="T29" s="184"/>
      <c r="U29" s="181"/>
      <c r="V29" s="166"/>
      <c r="W29" s="166"/>
      <c r="X29" s="166"/>
      <c r="Y29" s="184"/>
      <c r="Z29" s="181"/>
      <c r="AA29" s="166"/>
      <c r="AB29" s="166"/>
      <c r="AC29" s="166"/>
      <c r="AD29" s="184"/>
      <c r="AE29" s="181"/>
      <c r="AF29" s="166"/>
      <c r="AG29" s="166"/>
      <c r="AH29" s="166"/>
      <c r="AI29" s="166"/>
    </row>
    <row r="30" spans="1:35" s="2" customFormat="1" ht="41.25" customHeight="1" x14ac:dyDescent="0.25">
      <c r="A30" s="176" t="str">
        <f>IF(OR($C$2=Validatie!$F$9,$C$2=Validatie!$F$10,$C$2=Validatie!$F$11),Validatie!$Y24,Validatie!$G24)</f>
        <v>Coherentie</v>
      </c>
      <c r="B30" s="169" t="str">
        <f>Berekening!B30</f>
        <v>Beoordeel of de tekst goed is
gestructureerd.</v>
      </c>
      <c r="C30" s="170"/>
      <c r="D30" s="73" t="str">
        <f>Berekening!D30</f>
        <v>De opbouw van de tekst is, gezien de opdracht, goed.</v>
      </c>
      <c r="E30" s="71">
        <f>Berekening!E30</f>
        <v>2</v>
      </c>
      <c r="F30" s="164"/>
      <c r="G30" s="164"/>
      <c r="H30" s="164"/>
      <c r="I30" s="164"/>
      <c r="J30" s="182"/>
      <c r="K30" s="179"/>
      <c r="L30" s="164"/>
      <c r="M30" s="164"/>
      <c r="N30" s="164"/>
      <c r="O30" s="182"/>
      <c r="P30" s="179"/>
      <c r="Q30" s="164"/>
      <c r="R30" s="164"/>
      <c r="S30" s="164"/>
      <c r="T30" s="182"/>
      <c r="U30" s="179"/>
      <c r="V30" s="164"/>
      <c r="W30" s="164"/>
      <c r="X30" s="164"/>
      <c r="Y30" s="182"/>
      <c r="Z30" s="179"/>
      <c r="AA30" s="164"/>
      <c r="AB30" s="164"/>
      <c r="AC30" s="164"/>
      <c r="AD30" s="182"/>
      <c r="AE30" s="179"/>
      <c r="AF30" s="164"/>
      <c r="AG30" s="164"/>
      <c r="AH30" s="164"/>
      <c r="AI30" s="164"/>
    </row>
    <row r="31" spans="1:35" s="2" customFormat="1" ht="46.5" customHeight="1" x14ac:dyDescent="0.25">
      <c r="A31" s="175"/>
      <c r="B31" s="169"/>
      <c r="C31" s="170"/>
      <c r="D31" s="73" t="str">
        <f>Berekening!D31</f>
        <v>De opbouw van de tekst is, gezien de opdracht, voldoende.</v>
      </c>
      <c r="E31" s="71">
        <f>Berekening!E31</f>
        <v>1</v>
      </c>
      <c r="F31" s="165"/>
      <c r="G31" s="165"/>
      <c r="H31" s="165"/>
      <c r="I31" s="165"/>
      <c r="J31" s="183"/>
      <c r="K31" s="180"/>
      <c r="L31" s="165"/>
      <c r="M31" s="165"/>
      <c r="N31" s="165"/>
      <c r="O31" s="183"/>
      <c r="P31" s="180"/>
      <c r="Q31" s="165"/>
      <c r="R31" s="165"/>
      <c r="S31" s="165"/>
      <c r="T31" s="183"/>
      <c r="U31" s="180"/>
      <c r="V31" s="165"/>
      <c r="W31" s="165"/>
      <c r="X31" s="165"/>
      <c r="Y31" s="183"/>
      <c r="Z31" s="180"/>
      <c r="AA31" s="165"/>
      <c r="AB31" s="165"/>
      <c r="AC31" s="165"/>
      <c r="AD31" s="183"/>
      <c r="AE31" s="180"/>
      <c r="AF31" s="165"/>
      <c r="AG31" s="165"/>
      <c r="AH31" s="165"/>
      <c r="AI31" s="165"/>
    </row>
    <row r="32" spans="1:35" s="2" customFormat="1" ht="42.75" customHeight="1" x14ac:dyDescent="0.25">
      <c r="A32" s="175"/>
      <c r="B32" s="170"/>
      <c r="C32" s="170"/>
      <c r="D32" s="73" t="str">
        <f>Berekening!D32</f>
        <v>De opbouw van de tekst is, gezien de opdracht, onvoldoende.</v>
      </c>
      <c r="E32" s="71">
        <f>Berekening!E32</f>
        <v>0</v>
      </c>
      <c r="F32" s="166"/>
      <c r="G32" s="166"/>
      <c r="H32" s="166"/>
      <c r="I32" s="166"/>
      <c r="J32" s="184"/>
      <c r="K32" s="181"/>
      <c r="L32" s="166"/>
      <c r="M32" s="166"/>
      <c r="N32" s="166"/>
      <c r="O32" s="184"/>
      <c r="P32" s="181"/>
      <c r="Q32" s="166"/>
      <c r="R32" s="166"/>
      <c r="S32" s="166"/>
      <c r="T32" s="184"/>
      <c r="U32" s="181"/>
      <c r="V32" s="166"/>
      <c r="W32" s="166"/>
      <c r="X32" s="166"/>
      <c r="Y32" s="184"/>
      <c r="Z32" s="181"/>
      <c r="AA32" s="166"/>
      <c r="AB32" s="166"/>
      <c r="AC32" s="166"/>
      <c r="AD32" s="184"/>
      <c r="AE32" s="181"/>
      <c r="AF32" s="166"/>
      <c r="AG32" s="166"/>
      <c r="AH32" s="166"/>
      <c r="AI32" s="166"/>
    </row>
    <row r="33" spans="1:35" s="4" customFormat="1" ht="21" customHeight="1" thickBot="1" x14ac:dyDescent="0.3">
      <c r="A33" s="82" t="s">
        <v>113</v>
      </c>
      <c r="B33" s="81">
        <f>Berekening!B33</f>
        <v>0</v>
      </c>
      <c r="C33" s="76"/>
      <c r="D33" s="74" t="s">
        <v>2</v>
      </c>
      <c r="E33" s="76"/>
      <c r="F33" s="88"/>
      <c r="G33" s="88"/>
      <c r="H33" s="88"/>
      <c r="I33" s="88"/>
      <c r="J33" s="89"/>
      <c r="K33" s="90"/>
      <c r="L33" s="91"/>
      <c r="M33" s="91"/>
      <c r="N33" s="91"/>
      <c r="O33" s="89"/>
      <c r="P33" s="90"/>
      <c r="Q33" s="91"/>
      <c r="R33" s="91"/>
      <c r="S33" s="91"/>
      <c r="T33" s="89"/>
      <c r="U33" s="90"/>
      <c r="V33" s="91"/>
      <c r="W33" s="91"/>
      <c r="X33" s="91"/>
      <c r="Y33" s="89"/>
      <c r="Z33" s="90"/>
      <c r="AA33" s="91"/>
      <c r="AB33" s="91"/>
      <c r="AC33" s="91"/>
      <c r="AD33" s="89"/>
      <c r="AE33" s="90"/>
      <c r="AF33" s="91"/>
      <c r="AG33" s="91"/>
      <c r="AH33" s="91"/>
      <c r="AI33" s="91"/>
    </row>
    <row r="34" spans="1:35" s="2" customFormat="1" ht="20.25" customHeight="1" thickTop="1" x14ac:dyDescent="0.4">
      <c r="A34" s="155" t="s">
        <v>122</v>
      </c>
      <c r="B34" s="156"/>
      <c r="C34" s="156"/>
      <c r="D34" s="157" t="s">
        <v>121</v>
      </c>
      <c r="E34" s="158"/>
      <c r="F34" s="86">
        <f>IF(F$33="",0,(IF((F$33&lt;$B$33),IF($B$33-F$33&gt;=50,5,IF($B$33-F$33&gt;=40,4,IF($B$33-F$33&gt;=30,3,IF($B$33-F$33&gt;=20,2,IF($B$33-F$33&gt;=10,1,))))))))+IF(F$33="",0,(IF((F$33&lt;$B$33),IF($B$33-F$33&gt;=50,0,IF($B$33-F$33&gt;=40,0,IF($B$33-F$33&gt;=30,0,IF($B$33-F$33&gt;=20,0,IF($B$33-F$33&gt;=10,0))))))))</f>
        <v>0</v>
      </c>
      <c r="G34" s="86">
        <f t="shared" ref="G34:AI34" si="0">IF(G$33="",0,(IF((G$33&lt;$B$33),IF($B$33-G$33&gt;=50,5,IF($B$33-G$33&gt;=40,4,IF($B$33-G$33&gt;=30,3,IF($B$33-G$33&gt;=20,2,IF($B$33-G$33&gt;=10,1,))))))))+IF(G$33="",0,(IF((G$33&lt;$B$33),IF($B$33-G$33&gt;=50,0,IF($B$33-G$33&gt;=40,0,IF($B$33-G$33&gt;=30,0,IF($B$33-G$33&gt;=20,0,IF($B$33-G$33&gt;=10,0))))))))</f>
        <v>0</v>
      </c>
      <c r="H34" s="86">
        <f t="shared" si="0"/>
        <v>0</v>
      </c>
      <c r="I34" s="86">
        <f t="shared" si="0"/>
        <v>0</v>
      </c>
      <c r="J34" s="86">
        <f t="shared" si="0"/>
        <v>0</v>
      </c>
      <c r="K34" s="86">
        <f t="shared" si="0"/>
        <v>0</v>
      </c>
      <c r="L34" s="86">
        <f t="shared" si="0"/>
        <v>0</v>
      </c>
      <c r="M34" s="86">
        <f t="shared" si="0"/>
        <v>0</v>
      </c>
      <c r="N34" s="86">
        <f t="shared" si="0"/>
        <v>0</v>
      </c>
      <c r="O34" s="86">
        <f t="shared" si="0"/>
        <v>0</v>
      </c>
      <c r="P34" s="86">
        <f t="shared" si="0"/>
        <v>0</v>
      </c>
      <c r="Q34" s="86">
        <f t="shared" si="0"/>
        <v>0</v>
      </c>
      <c r="R34" s="86">
        <f t="shared" si="0"/>
        <v>0</v>
      </c>
      <c r="S34" s="86">
        <f t="shared" si="0"/>
        <v>0</v>
      </c>
      <c r="T34" s="86">
        <f t="shared" si="0"/>
        <v>0</v>
      </c>
      <c r="U34" s="86">
        <f t="shared" si="0"/>
        <v>0</v>
      </c>
      <c r="V34" s="86">
        <f t="shared" si="0"/>
        <v>0</v>
      </c>
      <c r="W34" s="86">
        <f t="shared" si="0"/>
        <v>0</v>
      </c>
      <c r="X34" s="86">
        <f t="shared" si="0"/>
        <v>0</v>
      </c>
      <c r="Y34" s="86">
        <f t="shared" si="0"/>
        <v>0</v>
      </c>
      <c r="Z34" s="86">
        <f t="shared" si="0"/>
        <v>0</v>
      </c>
      <c r="AA34" s="86">
        <f t="shared" si="0"/>
        <v>0</v>
      </c>
      <c r="AB34" s="86">
        <f t="shared" si="0"/>
        <v>0</v>
      </c>
      <c r="AC34" s="86">
        <f t="shared" si="0"/>
        <v>0</v>
      </c>
      <c r="AD34" s="86">
        <f t="shared" si="0"/>
        <v>0</v>
      </c>
      <c r="AE34" s="86">
        <f t="shared" si="0"/>
        <v>0</v>
      </c>
      <c r="AF34" s="86">
        <f t="shared" si="0"/>
        <v>0</v>
      </c>
      <c r="AG34" s="86">
        <f t="shared" si="0"/>
        <v>0</v>
      </c>
      <c r="AH34" s="86">
        <f t="shared" si="0"/>
        <v>0</v>
      </c>
      <c r="AI34" s="86">
        <f t="shared" si="0"/>
        <v>0</v>
      </c>
    </row>
    <row r="35" spans="1:35" ht="21" customHeight="1" thickBot="1" x14ac:dyDescent="0.45">
      <c r="A35" s="155" t="s">
        <v>123</v>
      </c>
      <c r="B35" s="156"/>
      <c r="C35" s="156"/>
      <c r="D35" s="159" t="s">
        <v>1</v>
      </c>
      <c r="E35" s="160"/>
      <c r="F35" s="70" t="e">
        <f>Berekening!F35</f>
        <v>#N/A</v>
      </c>
      <c r="G35" s="70" t="e">
        <f>Berekening!G35</f>
        <v>#N/A</v>
      </c>
      <c r="H35" s="70" t="e">
        <f>Berekening!H35</f>
        <v>#N/A</v>
      </c>
      <c r="I35" s="70" t="e">
        <f>Berekening!I35</f>
        <v>#N/A</v>
      </c>
      <c r="J35" s="70" t="e">
        <f>Berekening!J35</f>
        <v>#N/A</v>
      </c>
      <c r="K35" s="70" t="e">
        <f>Berekening!K35</f>
        <v>#N/A</v>
      </c>
      <c r="L35" s="70" t="e">
        <f>Berekening!L35</f>
        <v>#N/A</v>
      </c>
      <c r="M35" s="70" t="e">
        <f>Berekening!M35</f>
        <v>#N/A</v>
      </c>
      <c r="N35" s="70" t="e">
        <f>Berekening!N35</f>
        <v>#N/A</v>
      </c>
      <c r="O35" s="70" t="e">
        <f>Berekening!O35</f>
        <v>#N/A</v>
      </c>
      <c r="P35" s="70" t="e">
        <f>Berekening!P35</f>
        <v>#N/A</v>
      </c>
      <c r="Q35" s="70" t="e">
        <f>Berekening!Q35</f>
        <v>#N/A</v>
      </c>
      <c r="R35" s="70" t="e">
        <f>Berekening!R35</f>
        <v>#N/A</v>
      </c>
      <c r="S35" s="70" t="e">
        <f>Berekening!S35</f>
        <v>#N/A</v>
      </c>
      <c r="T35" s="70" t="e">
        <f>Berekening!T35</f>
        <v>#N/A</v>
      </c>
      <c r="U35" s="70" t="e">
        <f>Berekening!U35</f>
        <v>#N/A</v>
      </c>
      <c r="V35" s="70" t="e">
        <f>Berekening!V35</f>
        <v>#N/A</v>
      </c>
      <c r="W35" s="70" t="e">
        <f>Berekening!W35</f>
        <v>#N/A</v>
      </c>
      <c r="X35" s="70" t="e">
        <f>Berekening!X35</f>
        <v>#N/A</v>
      </c>
      <c r="Y35" s="70" t="e">
        <f>Berekening!Y35</f>
        <v>#N/A</v>
      </c>
      <c r="Z35" s="70" t="e">
        <f>Berekening!Z35</f>
        <v>#N/A</v>
      </c>
      <c r="AA35" s="70" t="e">
        <f>Berekening!AA35</f>
        <v>#N/A</v>
      </c>
      <c r="AB35" s="70" t="e">
        <f>Berekening!AB35</f>
        <v>#N/A</v>
      </c>
      <c r="AC35" s="70" t="e">
        <f>Berekening!AC35</f>
        <v>#N/A</v>
      </c>
      <c r="AD35" s="70" t="e">
        <f>Berekening!AD35</f>
        <v>#N/A</v>
      </c>
      <c r="AE35" s="70" t="e">
        <f>Berekening!AE35</f>
        <v>#N/A</v>
      </c>
      <c r="AF35" s="70" t="e">
        <f>Berekening!AF35</f>
        <v>#N/A</v>
      </c>
      <c r="AG35" s="70" t="e">
        <f>Berekening!AG35</f>
        <v>#N/A</v>
      </c>
      <c r="AH35" s="70" t="e">
        <f>Berekening!AH35</f>
        <v>#N/A</v>
      </c>
      <c r="AI35" s="70" t="e">
        <f>Berekening!AI35</f>
        <v>#N/A</v>
      </c>
    </row>
    <row r="36" spans="1:35" ht="32.25" customHeight="1" thickTop="1" thickBot="1" x14ac:dyDescent="0.6">
      <c r="A36" s="167"/>
      <c r="B36" s="168"/>
      <c r="C36" s="161" t="s">
        <v>90</v>
      </c>
      <c r="D36" s="162"/>
      <c r="E36" s="163"/>
      <c r="F36" s="35" t="e">
        <f>Berekening!F$36</f>
        <v>#N/A</v>
      </c>
      <c r="G36" s="35" t="e">
        <f>Berekening!G$36</f>
        <v>#N/A</v>
      </c>
      <c r="H36" s="35" t="e">
        <f>Berekening!H$36</f>
        <v>#N/A</v>
      </c>
      <c r="I36" s="35" t="e">
        <f>Berekening!I$36</f>
        <v>#N/A</v>
      </c>
      <c r="J36" s="35" t="e">
        <f>Berekening!J$36</f>
        <v>#N/A</v>
      </c>
      <c r="K36" s="35" t="e">
        <f>Berekening!K$36</f>
        <v>#N/A</v>
      </c>
      <c r="L36" s="35" t="e">
        <f>Berekening!L$36</f>
        <v>#N/A</v>
      </c>
      <c r="M36" s="35" t="e">
        <f>Berekening!M$36</f>
        <v>#N/A</v>
      </c>
      <c r="N36" s="35" t="e">
        <f>Berekening!N$36</f>
        <v>#N/A</v>
      </c>
      <c r="O36" s="35" t="e">
        <f>Berekening!O$36</f>
        <v>#N/A</v>
      </c>
      <c r="P36" s="35" t="e">
        <f>Berekening!P$36</f>
        <v>#N/A</v>
      </c>
      <c r="Q36" s="35" t="e">
        <f>Berekening!Q$36</f>
        <v>#N/A</v>
      </c>
      <c r="R36" s="35" t="e">
        <f>Berekening!R$36</f>
        <v>#N/A</v>
      </c>
      <c r="S36" s="35" t="e">
        <f>Berekening!S$36</f>
        <v>#N/A</v>
      </c>
      <c r="T36" s="35" t="e">
        <f>Berekening!T$36</f>
        <v>#N/A</v>
      </c>
      <c r="U36" s="35" t="e">
        <f>Berekening!U$36</f>
        <v>#N/A</v>
      </c>
      <c r="V36" s="35" t="e">
        <f>Berekening!V$36</f>
        <v>#N/A</v>
      </c>
      <c r="W36" s="35" t="e">
        <f>Berekening!W$36</f>
        <v>#N/A</v>
      </c>
      <c r="X36" s="35" t="e">
        <f>Berekening!X$36</f>
        <v>#N/A</v>
      </c>
      <c r="Y36" s="35" t="e">
        <f>Berekening!Y$36</f>
        <v>#N/A</v>
      </c>
      <c r="Z36" s="35" t="e">
        <f>Berekening!Z$36</f>
        <v>#N/A</v>
      </c>
      <c r="AA36" s="35" t="e">
        <f>Berekening!AA$36</f>
        <v>#N/A</v>
      </c>
      <c r="AB36" s="35" t="e">
        <f>Berekening!AB$36</f>
        <v>#N/A</v>
      </c>
      <c r="AC36" s="35" t="e">
        <f>Berekening!AC$36</f>
        <v>#N/A</v>
      </c>
      <c r="AD36" s="35" t="e">
        <f>Berekening!AD$36</f>
        <v>#N/A</v>
      </c>
      <c r="AE36" s="35" t="e">
        <f>Berekening!AE$36</f>
        <v>#N/A</v>
      </c>
      <c r="AF36" s="35" t="e">
        <f>Berekening!AF$36</f>
        <v>#N/A</v>
      </c>
      <c r="AG36" s="35" t="e">
        <f>Berekening!AG$36</f>
        <v>#N/A</v>
      </c>
      <c r="AH36" s="35" t="e">
        <f>Berekening!AH$36</f>
        <v>#N/A</v>
      </c>
      <c r="AI36" s="35" t="e">
        <f>Berekening!AI$36</f>
        <v>#N/A</v>
      </c>
    </row>
    <row r="37" spans="1:35" ht="21.75" customHeight="1" thickTop="1" x14ac:dyDescent="0.3">
      <c r="B37" s="25"/>
      <c r="D37" s="69"/>
      <c r="E37" s="25"/>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row>
  </sheetData>
  <sheetProtection algorithmName="SHA-512" hashValue="uRU3AoT1G3sFwP3wQWOoxnDLFp33huP6yDalImqoGL/K6B8uUQ9XBdVUOnm7F7uNA9TG5uFmEXg1tM+Gr2dU4g==" saltValue="9qKzpCQhRD0oEvFbxaL5BQ==" spinCount="100000" sheet="1" selectLockedCells="1"/>
  <mergeCells count="199">
    <mergeCell ref="P24:P29"/>
    <mergeCell ref="N30:N32"/>
    <mergeCell ref="P30:P32"/>
    <mergeCell ref="R30:R32"/>
    <mergeCell ref="M21:M23"/>
    <mergeCell ref="O21:O23"/>
    <mergeCell ref="Q21:Q23"/>
    <mergeCell ref="L21:L23"/>
    <mergeCell ref="R21:R23"/>
    <mergeCell ref="I30:I32"/>
    <mergeCell ref="K30:K32"/>
    <mergeCell ref="M30:M32"/>
    <mergeCell ref="O30:O32"/>
    <mergeCell ref="Q30:Q32"/>
    <mergeCell ref="S30:S32"/>
    <mergeCell ref="U30:U32"/>
    <mergeCell ref="W30:W32"/>
    <mergeCell ref="Y30:Y32"/>
    <mergeCell ref="T30:T32"/>
    <mergeCell ref="J30:J32"/>
    <mergeCell ref="L30:L32"/>
    <mergeCell ref="V30:V32"/>
    <mergeCell ref="X30:X32"/>
    <mergeCell ref="V8:V14"/>
    <mergeCell ref="X8:X14"/>
    <mergeCell ref="W3:W4"/>
    <mergeCell ref="X3:X4"/>
    <mergeCell ref="Y3:Y4"/>
    <mergeCell ref="Z3:Z4"/>
    <mergeCell ref="AA3:AA4"/>
    <mergeCell ref="G24:G29"/>
    <mergeCell ref="H24:H29"/>
    <mergeCell ref="Z24:Z29"/>
    <mergeCell ref="I24:I29"/>
    <mergeCell ref="K24:K29"/>
    <mergeCell ref="M24:M29"/>
    <mergeCell ref="O24:O29"/>
    <mergeCell ref="Q24:Q29"/>
    <mergeCell ref="S24:S29"/>
    <mergeCell ref="T24:T29"/>
    <mergeCell ref="U24:U29"/>
    <mergeCell ref="R24:R29"/>
    <mergeCell ref="J21:J23"/>
    <mergeCell ref="J24:J29"/>
    <mergeCell ref="L24:L29"/>
    <mergeCell ref="N21:N23"/>
    <mergeCell ref="N24:N29"/>
    <mergeCell ref="K21:K23"/>
    <mergeCell ref="I21:I23"/>
    <mergeCell ref="N8:N14"/>
    <mergeCell ref="U8:U14"/>
    <mergeCell ref="W8:W14"/>
    <mergeCell ref="Y8:Y14"/>
    <mergeCell ref="L8:L14"/>
    <mergeCell ref="J15:J20"/>
    <mergeCell ref="K15:K20"/>
    <mergeCell ref="L15:L20"/>
    <mergeCell ref="P8:P14"/>
    <mergeCell ref="I15:I20"/>
    <mergeCell ref="P15:P20"/>
    <mergeCell ref="O8:O14"/>
    <mergeCell ref="O15:O20"/>
    <mergeCell ref="T8:T14"/>
    <mergeCell ref="V15:V20"/>
    <mergeCell ref="X15:X20"/>
    <mergeCell ref="S21:S23"/>
    <mergeCell ref="R8:R14"/>
    <mergeCell ref="T21:T23"/>
    <mergeCell ref="S8:S14"/>
    <mergeCell ref="S15:S20"/>
    <mergeCell ref="T15:T20"/>
    <mergeCell ref="J3:J4"/>
    <mergeCell ref="K3:K4"/>
    <mergeCell ref="L3:L4"/>
    <mergeCell ref="M3:M4"/>
    <mergeCell ref="H15:H20"/>
    <mergeCell ref="B6:C6"/>
    <mergeCell ref="B8:C14"/>
    <mergeCell ref="B7:D7"/>
    <mergeCell ref="J8:J14"/>
    <mergeCell ref="A1:C1"/>
    <mergeCell ref="A15:A20"/>
    <mergeCell ref="B15:C20"/>
    <mergeCell ref="C2:D2"/>
    <mergeCell ref="V21:V23"/>
    <mergeCell ref="X21:X23"/>
    <mergeCell ref="U15:U20"/>
    <mergeCell ref="W15:W20"/>
    <mergeCell ref="U21:U23"/>
    <mergeCell ref="W21:W23"/>
    <mergeCell ref="M8:M14"/>
    <mergeCell ref="R15:R20"/>
    <mergeCell ref="Q15:Q20"/>
    <mergeCell ref="Q8:Q14"/>
    <mergeCell ref="P21:P23"/>
    <mergeCell ref="M15:M20"/>
    <mergeCell ref="N15:N20"/>
    <mergeCell ref="G8:G14"/>
    <mergeCell ref="H8:H14"/>
    <mergeCell ref="I8:I14"/>
    <mergeCell ref="F8:F14"/>
    <mergeCell ref="F15:F20"/>
    <mergeCell ref="K8:K14"/>
    <mergeCell ref="I3:I4"/>
    <mergeCell ref="V24:V29"/>
    <mergeCell ref="W24:W29"/>
    <mergeCell ref="X24:X29"/>
    <mergeCell ref="Z30:Z32"/>
    <mergeCell ref="AB24:AB29"/>
    <mergeCell ref="AD24:AD29"/>
    <mergeCell ref="AB15:AB20"/>
    <mergeCell ref="AD15:AD20"/>
    <mergeCell ref="Z15:Z20"/>
    <mergeCell ref="Z21:Z23"/>
    <mergeCell ref="AB30:AB32"/>
    <mergeCell ref="AA24:AA29"/>
    <mergeCell ref="AC24:AC29"/>
    <mergeCell ref="AA21:AA23"/>
    <mergeCell ref="AA15:AA20"/>
    <mergeCell ref="AA30:AA32"/>
    <mergeCell ref="AC30:AC32"/>
    <mergeCell ref="AB21:AB23"/>
    <mergeCell ref="AD21:AD23"/>
    <mergeCell ref="AC21:AC23"/>
    <mergeCell ref="AD30:AD32"/>
    <mergeCell ref="Y24:Y29"/>
    <mergeCell ref="Y21:Y23"/>
    <mergeCell ref="AI15:AI20"/>
    <mergeCell ref="Y15:Y20"/>
    <mergeCell ref="AI8:AI14"/>
    <mergeCell ref="AI21:AI23"/>
    <mergeCell ref="AH8:AH14"/>
    <mergeCell ref="AH15:AH20"/>
    <mergeCell ref="AE24:AE29"/>
    <mergeCell ref="AG24:AG29"/>
    <mergeCell ref="AF24:AF29"/>
    <mergeCell ref="AB8:AB14"/>
    <mergeCell ref="AD8:AD14"/>
    <mergeCell ref="AC15:AC20"/>
    <mergeCell ref="AE15:AE20"/>
    <mergeCell ref="AG15:AG20"/>
    <mergeCell ref="AF8:AF14"/>
    <mergeCell ref="AF15:AF20"/>
    <mergeCell ref="AC8:AC14"/>
    <mergeCell ref="AE8:AE14"/>
    <mergeCell ref="AG8:AG14"/>
    <mergeCell ref="AA8:AA14"/>
    <mergeCell ref="Z8:Z14"/>
    <mergeCell ref="AF30:AF32"/>
    <mergeCell ref="AH30:AH32"/>
    <mergeCell ref="AH24:AH29"/>
    <mergeCell ref="AE30:AE32"/>
    <mergeCell ref="AG30:AG32"/>
    <mergeCell ref="AI30:AI32"/>
    <mergeCell ref="AI24:AI29"/>
    <mergeCell ref="AE21:AE23"/>
    <mergeCell ref="AG21:AG23"/>
    <mergeCell ref="AF21:AF23"/>
    <mergeCell ref="AH21:AH23"/>
    <mergeCell ref="A34:C34"/>
    <mergeCell ref="A35:C35"/>
    <mergeCell ref="D34:E34"/>
    <mergeCell ref="D35:E35"/>
    <mergeCell ref="C36:E36"/>
    <mergeCell ref="F3:F4"/>
    <mergeCell ref="G3:G4"/>
    <mergeCell ref="H3:H4"/>
    <mergeCell ref="G21:G23"/>
    <mergeCell ref="H21:H23"/>
    <mergeCell ref="A36:B36"/>
    <mergeCell ref="B30:C32"/>
    <mergeCell ref="F24:F29"/>
    <mergeCell ref="B24:C29"/>
    <mergeCell ref="F30:F32"/>
    <mergeCell ref="A24:A29"/>
    <mergeCell ref="A30:A32"/>
    <mergeCell ref="G15:G20"/>
    <mergeCell ref="G30:G32"/>
    <mergeCell ref="H30:H32"/>
    <mergeCell ref="F21:F23"/>
    <mergeCell ref="B21:C23"/>
    <mergeCell ref="A21:A23"/>
    <mergeCell ref="AB3:AB4"/>
    <mergeCell ref="AC3:AC4"/>
    <mergeCell ref="AD3:AD4"/>
    <mergeCell ref="AE3:AE4"/>
    <mergeCell ref="AF3:AF4"/>
    <mergeCell ref="AG3:AG4"/>
    <mergeCell ref="AH3:AH4"/>
    <mergeCell ref="AI3:AI4"/>
    <mergeCell ref="N3:N4"/>
    <mergeCell ref="O3:O4"/>
    <mergeCell ref="P3:P4"/>
    <mergeCell ref="Q3:Q4"/>
    <mergeCell ref="R3:R4"/>
    <mergeCell ref="S3:S4"/>
    <mergeCell ref="T3:T4"/>
    <mergeCell ref="U3:U4"/>
    <mergeCell ref="V3:V4"/>
  </mergeCells>
  <phoneticPr fontId="6" type="noConversion"/>
  <conditionalFormatting sqref="F8:AI32">
    <cfRule type="notContainsBlanks" dxfId="34" priority="103">
      <formula>LEN(TRIM(F8))&gt;0</formula>
    </cfRule>
  </conditionalFormatting>
  <conditionalFormatting sqref="A8:D32">
    <cfRule type="cellIs" dxfId="33" priority="27" operator="greaterThan">
      <formula>0</formula>
    </cfRule>
  </conditionalFormatting>
  <conditionalFormatting sqref="E14">
    <cfRule type="expression" dxfId="32" priority="26">
      <formula>D14&gt;0</formula>
    </cfRule>
  </conditionalFormatting>
  <conditionalFormatting sqref="F3:AI3 F5:AI5">
    <cfRule type="cellIs" dxfId="31" priority="12" operator="greaterThan">
      <formula>0</formula>
    </cfRule>
  </conditionalFormatting>
  <conditionalFormatting sqref="C2:D2">
    <cfRule type="cellIs" dxfId="30" priority="11" operator="greaterThan">
      <formula>0</formula>
    </cfRule>
  </conditionalFormatting>
  <conditionalFormatting sqref="F34:AI35">
    <cfRule type="expression" dxfId="29" priority="115">
      <formula>COUNTBLANK(F8:F33)=20</formula>
    </cfRule>
    <cfRule type="expression" dxfId="28" priority="116">
      <formula>COUNTBLANK(F1:F31)&gt;26</formula>
    </cfRule>
  </conditionalFormatting>
  <conditionalFormatting sqref="F36:AI36">
    <cfRule type="expression" dxfId="27" priority="117">
      <formula>COUNTBLANK(F8:F33)=20</formula>
    </cfRule>
    <cfRule type="expression" dxfId="26" priority="118">
      <formula>COUNTBLANK(F2:F32)&gt;20</formula>
    </cfRule>
  </conditionalFormatting>
  <conditionalFormatting sqref="F33">
    <cfRule type="cellIs" dxfId="25" priority="10" operator="greaterThan">
      <formula>0</formula>
    </cfRule>
  </conditionalFormatting>
  <conditionalFormatting sqref="G33:AI33">
    <cfRule type="cellIs" dxfId="24" priority="5" operator="greaterThan">
      <formula>0</formula>
    </cfRule>
  </conditionalFormatting>
  <conditionalFormatting sqref="F2:AI2">
    <cfRule type="cellIs" dxfId="23" priority="4" operator="greaterThan">
      <formula>0</formula>
    </cfRule>
  </conditionalFormatting>
  <dataValidations xWindow="529" yWindow="121" count="5">
    <dataValidation type="list" allowBlank="1" showInputMessage="1" showErrorMessage="1" errorTitle="Waarde ongeldig" error="Alleen de aangegeven waarden zijn toegestaan." sqref="F8:AI14" xr:uid="{00000000-0002-0000-0200-000000000000}">
      <formula1>$E$8:$E$14</formula1>
    </dataValidation>
    <dataValidation type="list" allowBlank="1" showInputMessage="1" showErrorMessage="1" errorTitle="Waarde ongeldig" error="Alleen de aangegeven waarden zijn toegestaan." sqref="F15:AI20" xr:uid="{00000000-0002-0000-0200-000001000000}">
      <formula1>$E$15:$E$20</formula1>
    </dataValidation>
    <dataValidation type="list" allowBlank="1" showInputMessage="1" showErrorMessage="1" errorTitle="Waarde ongeldig" error="Alleen de aangegeven waarden zijn toegestaan." sqref="F21:AI23" xr:uid="{00000000-0002-0000-0200-000002000000}">
      <formula1>$E$21:$E$23</formula1>
    </dataValidation>
    <dataValidation type="list" allowBlank="1" showInputMessage="1" showErrorMessage="1" errorTitle="Waarde ongeldig" error="Alleen de aangegeven waarden zijn toegestaan." sqref="F24:AI29" xr:uid="{00000000-0002-0000-0200-000003000000}">
      <formula1>$E$24:$E$29</formula1>
    </dataValidation>
    <dataValidation type="list" allowBlank="1" showInputMessage="1" showErrorMessage="1" errorTitle="Waarde ongeldig" error="Alleen de aangegeven waarden zijn toegestaan." sqref="F30:AI32" xr:uid="{00000000-0002-0000-0200-000004000000}">
      <formula1>$E$30:$E$32</formula1>
    </dataValidation>
  </dataValidations>
  <pageMargins left="0.21" right="0.17" top="0.23" bottom="0.21" header="0.18" footer="0.17"/>
  <pageSetup paperSize="9" scale="70" orientation="landscape" r:id="rId1"/>
  <cellWatches>
    <cellWatch r="F8"/>
  </cellWatches>
  <extLst>
    <ext xmlns:x14="http://schemas.microsoft.com/office/spreadsheetml/2009/9/main" uri="{78C0D931-6437-407d-A8EE-F0AAD7539E65}">
      <x14:conditionalFormattings>
        <x14:conditionalFormatting xmlns:xm="http://schemas.microsoft.com/office/excel/2006/main">
          <x14:cfRule type="expression" priority="2" stopIfTrue="1" id="{A0D55850-EA63-45E3-91BA-56FAF01608D9}">
            <xm:f>G$2=Validatie!$BE$5</xm:f>
            <x14:dxf>
              <font>
                <color rgb="FFFF0000"/>
              </font>
              <fill>
                <patternFill>
                  <bgColor theme="1" tint="0.499984740745262"/>
                </patternFill>
              </fill>
            </x14:dxf>
          </x14:cfRule>
          <xm:sqref>G8:I14</xm:sqref>
        </x14:conditionalFormatting>
        <x14:conditionalFormatting xmlns:xm="http://schemas.microsoft.com/office/excel/2006/main">
          <x14:cfRule type="expression" priority="3" stopIfTrue="1" id="{A3456A93-D0CF-4C3A-9A78-0A383846E197}">
            <xm:f>F$2=Validatie!$BE$5</xm:f>
            <x14:dxf>
              <font>
                <color rgb="FFFF0000"/>
              </font>
              <fill>
                <patternFill>
                  <bgColor theme="1" tint="0.499984740745262"/>
                </patternFill>
              </fill>
            </x14:dxf>
          </x14:cfRule>
          <xm:sqref>F8:AI33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90"/>
  <sheetViews>
    <sheetView topLeftCell="XFD1" zoomScaleNormal="100" workbookViewId="0">
      <selection sqref="A1:XFD1048576"/>
    </sheetView>
  </sheetViews>
  <sheetFormatPr defaultColWidth="0" defaultRowHeight="24.75" customHeight="1" x14ac:dyDescent="0.3"/>
  <cols>
    <col min="1" max="3" width="11" style="6" hidden="1" customWidth="1"/>
    <col min="4" max="5" width="0" style="6" hidden="1" customWidth="1"/>
    <col min="6" max="65" width="0" style="1" hidden="1" customWidth="1"/>
    <col min="66" max="16384" width="11" style="1" hidden="1"/>
  </cols>
  <sheetData>
    <row r="1" spans="1:35" ht="14.25" customHeight="1" thickBot="1" x14ac:dyDescent="0.35">
      <c r="A1" s="185"/>
      <c r="B1" s="186"/>
      <c r="C1" s="186"/>
      <c r="D1" s="7" t="s">
        <v>19</v>
      </c>
      <c r="E1" s="8">
        <v>0</v>
      </c>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row>
    <row r="2" spans="1:35" ht="21.75" customHeight="1" thickTop="1" x14ac:dyDescent="0.3">
      <c r="A2" s="20">
        <f>Basisgegevens!C2</f>
        <v>0</v>
      </c>
      <c r="B2" s="93" t="s">
        <v>73</v>
      </c>
      <c r="C2" s="187">
        <f>Basisgegevens!C3</f>
        <v>0</v>
      </c>
      <c r="D2" s="188"/>
      <c r="E2" s="10"/>
      <c r="F2" s="195" t="str">
        <f>IF(OR(Basisgegevens!$R13=Validatie!$BE$2,Basisgegevens!$R13=Validatie!$BE$3),Validatie!$BE$5,"")</f>
        <v/>
      </c>
      <c r="G2" s="196"/>
      <c r="H2" s="195" t="str">
        <f>IF(OR(Basisgegevens!$R14=Validatie!$BE$2,Basisgegevens!$R14=Validatie!$BE$3),Validatie!$BE$5,"")</f>
        <v/>
      </c>
      <c r="I2" s="196"/>
      <c r="J2" s="195" t="str">
        <f>IF(OR(Basisgegevens!$R15=Validatie!$BE$2,Basisgegevens!$R15=Validatie!$BE$3),Validatie!$BE$5,"")</f>
        <v/>
      </c>
      <c r="K2" s="196"/>
      <c r="L2" s="195" t="str">
        <f>IF(OR(Basisgegevens!$R16=Validatie!$BE$2,Basisgegevens!$R16=Validatie!$BE$3),Validatie!$BE$5,"")</f>
        <v/>
      </c>
      <c r="M2" s="196"/>
      <c r="N2" s="195" t="str">
        <f>IF(OR(Basisgegevens!$R17=Validatie!$BE$2,Basisgegevens!$R17=Validatie!$BE$3),Validatie!$BE$5,"")</f>
        <v/>
      </c>
      <c r="O2" s="196"/>
      <c r="P2" s="195" t="str">
        <f>IF(OR(Basisgegevens!$R18=Validatie!$BE$2,Basisgegevens!$R18=Validatie!$BE$3),Validatie!$BE$5,"")</f>
        <v/>
      </c>
      <c r="Q2" s="196"/>
      <c r="R2" s="195" t="str">
        <f>IF(OR(Basisgegevens!$R19=Validatie!$BE$2,Basisgegevens!$R19=Validatie!$BE$3),Validatie!$BE$5,"")</f>
        <v/>
      </c>
      <c r="S2" s="196"/>
      <c r="T2" s="195" t="str">
        <f>IF(OR(Basisgegevens!$R20=Validatie!$BE$2,Basisgegevens!$R20=Validatie!$BE$3),Validatie!$BE$5,"")</f>
        <v/>
      </c>
      <c r="U2" s="196"/>
      <c r="V2" s="195" t="str">
        <f>IF(OR(Basisgegevens!$R21=Validatie!$BE$2,Basisgegevens!$R21=Validatie!$BE$3),Validatie!$BE$5,"")</f>
        <v/>
      </c>
      <c r="W2" s="196"/>
      <c r="X2" s="195" t="str">
        <f>IF(OR(Basisgegevens!$R22=Validatie!$BE$2,Basisgegevens!$R22=Validatie!$BE$3),Validatie!$BE$5,"")</f>
        <v/>
      </c>
      <c r="Y2" s="196"/>
      <c r="Z2" s="195" t="str">
        <f>IF(OR(Basisgegevens!$R23=Validatie!$BE$2,Basisgegevens!$R23=Validatie!$BE$3),Validatie!$BE$5,"")</f>
        <v/>
      </c>
      <c r="AA2" s="196"/>
      <c r="AB2" s="195" t="str">
        <f>IF(OR(Basisgegevens!$R24=Validatie!$BE$2,Basisgegevens!$R24=Validatie!$BE$3),Validatie!$BE$5,"")</f>
        <v/>
      </c>
      <c r="AC2" s="196"/>
      <c r="AD2" s="195" t="str">
        <f>IF(OR(Basisgegevens!$R25=Validatie!$BE$2,Basisgegevens!$R25=Validatie!$BE$3),Validatie!$BE$5,"")</f>
        <v/>
      </c>
      <c r="AE2" s="196"/>
      <c r="AF2" s="195" t="str">
        <f>IF(OR(Basisgegevens!$R26=Validatie!$BE$2,Basisgegevens!$R26=Validatie!$BE$3),Validatie!$BE$5,"")</f>
        <v/>
      </c>
      <c r="AG2" s="196"/>
      <c r="AH2" s="195" t="str">
        <f>IF(OR(Basisgegevens!$R27=Validatie!$BE$2,Basisgegevens!$R27=Validatie!$BE$3),Validatie!$BE$5,"")</f>
        <v/>
      </c>
      <c r="AI2" s="196"/>
    </row>
    <row r="3" spans="1:35" ht="21.75" customHeight="1" x14ac:dyDescent="0.3">
      <c r="A3" s="21"/>
      <c r="B3" s="93" t="s">
        <v>69</v>
      </c>
      <c r="C3" s="187">
        <f>Basisgegevens!C5</f>
        <v>0</v>
      </c>
      <c r="D3" s="188"/>
      <c r="E3" s="10"/>
      <c r="F3" s="197">
        <f>Basisgegevens!$O$13</f>
        <v>0</v>
      </c>
      <c r="G3" s="198"/>
      <c r="H3" s="197">
        <f>Basisgegevens!$O$14</f>
        <v>0</v>
      </c>
      <c r="I3" s="198"/>
      <c r="J3" s="197">
        <f>Basisgegevens!$O$15</f>
        <v>0</v>
      </c>
      <c r="K3" s="198"/>
      <c r="L3" s="197">
        <f>Basisgegevens!$O$16</f>
        <v>0</v>
      </c>
      <c r="M3" s="198"/>
      <c r="N3" s="197">
        <f>Basisgegevens!$O$17</f>
        <v>0</v>
      </c>
      <c r="O3" s="198"/>
      <c r="P3" s="197">
        <f>Basisgegevens!$O$18</f>
        <v>0</v>
      </c>
      <c r="Q3" s="198"/>
      <c r="R3" s="197">
        <f>Basisgegevens!$O$19</f>
        <v>0</v>
      </c>
      <c r="S3" s="198"/>
      <c r="T3" s="197">
        <f>Basisgegevens!$O$20</f>
        <v>0</v>
      </c>
      <c r="U3" s="198"/>
      <c r="V3" s="197">
        <f>Basisgegevens!$O$21</f>
        <v>0</v>
      </c>
      <c r="W3" s="198"/>
      <c r="X3" s="197">
        <f>Basisgegevens!$O$22</f>
        <v>0</v>
      </c>
      <c r="Y3" s="198"/>
      <c r="Z3" s="197">
        <f>Basisgegevens!$O$23</f>
        <v>0</v>
      </c>
      <c r="AA3" s="198"/>
      <c r="AB3" s="197">
        <f>Basisgegevens!$O$24</f>
        <v>0</v>
      </c>
      <c r="AC3" s="198"/>
      <c r="AD3" s="197">
        <f>Basisgegevens!$O$25</f>
        <v>0</v>
      </c>
      <c r="AE3" s="198"/>
      <c r="AF3" s="197">
        <f>Basisgegevens!$O$26</f>
        <v>0</v>
      </c>
      <c r="AG3" s="198"/>
      <c r="AH3" s="197">
        <f>Basisgegevens!$O$27</f>
        <v>0</v>
      </c>
      <c r="AI3" s="198"/>
    </row>
    <row r="4" spans="1:35" s="2" customFormat="1" ht="21.75" customHeight="1" x14ac:dyDescent="0.25">
      <c r="A4" s="22" t="s">
        <v>22</v>
      </c>
      <c r="B4" s="34" t="s">
        <v>74</v>
      </c>
      <c r="C4" s="187">
        <f>Basisgegevens!C6</f>
        <v>0</v>
      </c>
      <c r="D4" s="188"/>
      <c r="E4" s="10"/>
      <c r="F4" s="197"/>
      <c r="G4" s="198"/>
      <c r="H4" s="199"/>
      <c r="I4" s="198"/>
      <c r="J4" s="197"/>
      <c r="K4" s="198"/>
      <c r="L4" s="199"/>
      <c r="M4" s="198"/>
      <c r="N4" s="197"/>
      <c r="O4" s="198"/>
      <c r="P4" s="199"/>
      <c r="Q4" s="198"/>
      <c r="R4" s="197"/>
      <c r="S4" s="198"/>
      <c r="T4" s="199"/>
      <c r="U4" s="198"/>
      <c r="V4" s="197"/>
      <c r="W4" s="198"/>
      <c r="X4" s="199"/>
      <c r="Y4" s="198"/>
      <c r="Z4" s="197"/>
      <c r="AA4" s="198"/>
      <c r="AB4" s="199"/>
      <c r="AC4" s="198"/>
      <c r="AD4" s="197"/>
      <c r="AE4" s="198"/>
      <c r="AF4" s="199"/>
      <c r="AG4" s="198"/>
      <c r="AH4" s="197"/>
      <c r="AI4" s="198"/>
    </row>
    <row r="5" spans="1:35" s="2" customFormat="1" ht="21.75" customHeight="1" thickBot="1" x14ac:dyDescent="0.35">
      <c r="A5" s="23" t="e">
        <f>Basisgegevens!C9</f>
        <v>#N/A</v>
      </c>
      <c r="B5" s="93" t="s">
        <v>168</v>
      </c>
      <c r="C5" s="202">
        <f>Basisgegevens!O2</f>
        <v>0</v>
      </c>
      <c r="D5" s="203"/>
      <c r="E5" s="61" t="s">
        <v>120</v>
      </c>
      <c r="F5" s="200">
        <f>Basisgegevens!$N$13</f>
        <v>0</v>
      </c>
      <c r="G5" s="201"/>
      <c r="H5" s="200">
        <f>Basisgegevens!$N$14</f>
        <v>0</v>
      </c>
      <c r="I5" s="201"/>
      <c r="J5" s="200">
        <f>Basisgegevens!$N$15</f>
        <v>0</v>
      </c>
      <c r="K5" s="201"/>
      <c r="L5" s="200">
        <f>Basisgegevens!$N$16</f>
        <v>0</v>
      </c>
      <c r="M5" s="201"/>
      <c r="N5" s="200">
        <f>Basisgegevens!$N$17</f>
        <v>0</v>
      </c>
      <c r="O5" s="201"/>
      <c r="P5" s="200">
        <f>Basisgegevens!$N$18</f>
        <v>0</v>
      </c>
      <c r="Q5" s="201"/>
      <c r="R5" s="200">
        <f>Basisgegevens!$N$19</f>
        <v>0</v>
      </c>
      <c r="S5" s="201"/>
      <c r="T5" s="200">
        <f>Basisgegevens!$N$20</f>
        <v>0</v>
      </c>
      <c r="U5" s="201"/>
      <c r="V5" s="200">
        <f>Basisgegevens!$N$21</f>
        <v>0</v>
      </c>
      <c r="W5" s="201"/>
      <c r="X5" s="200">
        <f>Basisgegevens!$N$22</f>
        <v>0</v>
      </c>
      <c r="Y5" s="201"/>
      <c r="Z5" s="200">
        <f>Basisgegevens!$N$23</f>
        <v>0</v>
      </c>
      <c r="AA5" s="201"/>
      <c r="AB5" s="200">
        <f>Basisgegevens!$N$24</f>
        <v>0</v>
      </c>
      <c r="AC5" s="201"/>
      <c r="AD5" s="200">
        <f>Basisgegevens!$N$25</f>
        <v>0</v>
      </c>
      <c r="AE5" s="201"/>
      <c r="AF5" s="200">
        <f>Basisgegevens!$N$26</f>
        <v>0</v>
      </c>
      <c r="AG5" s="201"/>
      <c r="AH5" s="200">
        <f>Basisgegevens!$N$27</f>
        <v>0</v>
      </c>
      <c r="AI5" s="201"/>
    </row>
    <row r="6" spans="1:35" s="2" customFormat="1" ht="14.25" customHeight="1" thickTop="1" x14ac:dyDescent="0.3">
      <c r="A6" s="9"/>
      <c r="B6" s="189"/>
      <c r="C6" s="189"/>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s="2" customFormat="1" ht="14.4" x14ac:dyDescent="0.3">
      <c r="A7" s="3" t="s">
        <v>7</v>
      </c>
      <c r="B7" s="192" t="s">
        <v>8</v>
      </c>
      <c r="C7" s="193"/>
      <c r="D7" s="194"/>
      <c r="E7" s="17" t="s">
        <v>104</v>
      </c>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row>
    <row r="8" spans="1:35" s="2" customFormat="1" ht="25.5" customHeight="1" x14ac:dyDescent="0.25">
      <c r="A8" s="62" t="str">
        <f>IF(OR($C$2=Validatie!$F$9,$C$2=Validatie!$F$10,$C$2=Validatie!$F$11,$C$2=Validatie!$F$12),Validatie!$Y2,Validatie!$G2)</f>
        <v>Inhoud</v>
      </c>
      <c r="B8" s="171" t="str">
        <f>IF(OR($C$2=Validatie!$F$9,$C$2=Validatie!$F$10,$C$2=Validatie!$F$11,$C$2=Validatie!$F$12),Validatie!$Z2,Validatie!$H2)</f>
        <v>Beoordeel of alle elementen van 
de opdracht aanwezig en begrijpelijk zijn. Neem daarbij de native speaker als uitgangspunt. De boodschap moet voor hem of haar duidelijk zijn.</v>
      </c>
      <c r="C8" s="190"/>
      <c r="D8" s="73" t="str">
        <f>IF(OR($C$2=Validatie!$F$9,$C$2=Validatie!$F$10,$C$2=Validatie!$F$11,$C$2=Validatie!$F$12),Validatie!$AB2,Validatie!$J2)</f>
        <v>Alle elementen zijn aanwezig en begrijpelijk.</v>
      </c>
      <c r="E8" s="71">
        <f>IF(OR($C$2=Validatie!$F$9,$C$2=Validatie!$F$10,$C$2=Validatie!$F$11,$C$2=Validatie!$F$12),Validatie!$AC2,Validatie!$K2)</f>
        <v>6</v>
      </c>
      <c r="F8" s="85" t="str">
        <f>IF(Correctie!F$8="","",Correctie!F$8*3)</f>
        <v/>
      </c>
      <c r="G8" s="85" t="str">
        <f>IF(Correctie!G$8="","",Correctie!G$8*3)</f>
        <v/>
      </c>
      <c r="H8" s="85" t="str">
        <f>IF(Correctie!H$8="","",Correctie!H$8*3)</f>
        <v/>
      </c>
      <c r="I8" s="85" t="str">
        <f>IF(Correctie!I$8="","",Correctie!I$8*3)</f>
        <v/>
      </c>
      <c r="J8" s="85" t="str">
        <f>IF(Correctie!J$8="","",Correctie!J$8*3)</f>
        <v/>
      </c>
      <c r="K8" s="85" t="str">
        <f>IF(Correctie!K$8="","",Correctie!K$8*3)</f>
        <v/>
      </c>
      <c r="L8" s="85" t="str">
        <f>IF(Correctie!L$8="","",Correctie!L$8*3)</f>
        <v/>
      </c>
      <c r="M8" s="85" t="str">
        <f>IF(Correctie!M$8="","",Correctie!M$8*3)</f>
        <v/>
      </c>
      <c r="N8" s="85" t="str">
        <f>IF(Correctie!N$8="","",Correctie!N$8*3)</f>
        <v/>
      </c>
      <c r="O8" s="85" t="str">
        <f>IF(Correctie!O$8="","",Correctie!O$8*3)</f>
        <v/>
      </c>
      <c r="P8" s="85" t="str">
        <f>IF(Correctie!P$8="","",Correctie!P$8*3)</f>
        <v/>
      </c>
      <c r="Q8" s="85" t="str">
        <f>IF(Correctie!Q$8="","",Correctie!Q$8*3)</f>
        <v/>
      </c>
      <c r="R8" s="85" t="str">
        <f>IF(Correctie!R$8="","",Correctie!R$8*3)</f>
        <v/>
      </c>
      <c r="S8" s="85" t="str">
        <f>IF(Correctie!S$8="","",Correctie!S$8*3)</f>
        <v/>
      </c>
      <c r="T8" s="85" t="str">
        <f>IF(Correctie!T$8="","",Correctie!T$8*3)</f>
        <v/>
      </c>
      <c r="U8" s="85" t="str">
        <f>IF(Correctie!U$8="","",Correctie!U$8*3)</f>
        <v/>
      </c>
      <c r="V8" s="85" t="str">
        <f>IF(Correctie!V$8="","",Correctie!V$8*3)</f>
        <v/>
      </c>
      <c r="W8" s="85" t="str">
        <f>IF(Correctie!W$8="","",Correctie!W$8*3)</f>
        <v/>
      </c>
      <c r="X8" s="85" t="str">
        <f>IF(Correctie!X$8="","",Correctie!X$8*3)</f>
        <v/>
      </c>
      <c r="Y8" s="85" t="str">
        <f>IF(Correctie!Y$8="","",Correctie!Y$8*3)</f>
        <v/>
      </c>
      <c r="Z8" s="85" t="str">
        <f>IF(Correctie!Z$8="","",Correctie!Z$8*3)</f>
        <v/>
      </c>
      <c r="AA8" s="85" t="str">
        <f>IF(Correctie!AA$8="","",Correctie!AA$8*3)</f>
        <v/>
      </c>
      <c r="AB8" s="85" t="str">
        <f>IF(Correctie!AB$8="","",Correctie!AB$8*3)</f>
        <v/>
      </c>
      <c r="AC8" s="85" t="str">
        <f>IF(Correctie!AC$8="","",Correctie!AC$8*3)</f>
        <v/>
      </c>
      <c r="AD8" s="85" t="str">
        <f>IF(Correctie!AD$8="","",Correctie!AD$8*3)</f>
        <v/>
      </c>
      <c r="AE8" s="85" t="str">
        <f>IF(Correctie!AE$8="","",Correctie!AE$8*3)</f>
        <v/>
      </c>
      <c r="AF8" s="85" t="str">
        <f>IF(Correctie!AF$8="","",Correctie!AF$8*3)</f>
        <v/>
      </c>
      <c r="AG8" s="85" t="str">
        <f>IF(Correctie!AG$8="","",Correctie!AG$8*3)</f>
        <v/>
      </c>
      <c r="AH8" s="85" t="str">
        <f>IF(Correctie!AH$8="","",Correctie!AH$8*3)</f>
        <v/>
      </c>
      <c r="AI8" s="85" t="str">
        <f>IF(Correctie!AI$8="","",Correctie!AI$8*3)</f>
        <v/>
      </c>
    </row>
    <row r="9" spans="1:35" s="2" customFormat="1" ht="25.5" customHeight="1" x14ac:dyDescent="0.25">
      <c r="A9" s="63">
        <f>IF(OR($C$2=Validatie!$F$9,$C$2=Validatie!$F$10,$C$2=Validatie!$F$11,$C$2=Validatie!$F$12),Validatie!$Y3,Validatie!$G3)</f>
        <v>0</v>
      </c>
      <c r="B9" s="191"/>
      <c r="C9" s="190"/>
      <c r="D9" s="73" t="str">
        <f>IF(OR($C$2=Validatie!$F$9,$C$2=Validatie!$F$10,$C$2=Validatie!$F$11,$C$2=Validatie!$F$12),Validatie!$AB3,Validatie!$J3)</f>
        <v>Minstens 90% van de elementen is aanwezig en begrijpelijk.</v>
      </c>
      <c r="E9" s="71">
        <f>IF(OR($C$2=Validatie!$F$9,$C$2=Validatie!$F$10,$C$2=Validatie!$F$11,$C$2=Validatie!$F$12),Validatie!$AC3,Validatie!$K3)</f>
        <v>5</v>
      </c>
      <c r="F9" s="85" t="str">
        <f>IF(Correctie!F$8="","",Correctie!F$8*2.5)</f>
        <v/>
      </c>
      <c r="G9" s="85" t="str">
        <f>IF(Correctie!G$8="","",Correctie!G$8*2.5)</f>
        <v/>
      </c>
      <c r="H9" s="85" t="str">
        <f>IF(Correctie!H$8="","",Correctie!H$8*2.5)</f>
        <v/>
      </c>
      <c r="I9" s="85" t="str">
        <f>IF(Correctie!I$8="","",Correctie!I$8*2.5)</f>
        <v/>
      </c>
      <c r="J9" s="85" t="str">
        <f>IF(Correctie!J$8="","",Correctie!J$8*2.5)</f>
        <v/>
      </c>
      <c r="K9" s="85" t="str">
        <f>IF(Correctie!K$8="","",Correctie!K$8*2.5)</f>
        <v/>
      </c>
      <c r="L9" s="85" t="str">
        <f>IF(Correctie!L$8="","",Correctie!L$8*2.5)</f>
        <v/>
      </c>
      <c r="M9" s="85" t="str">
        <f>IF(Correctie!M$8="","",Correctie!M$8*2.5)</f>
        <v/>
      </c>
      <c r="N9" s="85" t="str">
        <f>IF(Correctie!N$8="","",Correctie!N$8*2.5)</f>
        <v/>
      </c>
      <c r="O9" s="85" t="str">
        <f>IF(Correctie!O$8="","",Correctie!O$8*2.5)</f>
        <v/>
      </c>
      <c r="P9" s="85" t="str">
        <f>IF(Correctie!P$8="","",Correctie!P$8*2.5)</f>
        <v/>
      </c>
      <c r="Q9" s="85" t="str">
        <f>IF(Correctie!Q$8="","",Correctie!Q$8*2.5)</f>
        <v/>
      </c>
      <c r="R9" s="85" t="str">
        <f>IF(Correctie!R$8="","",Correctie!R$8*2.5)</f>
        <v/>
      </c>
      <c r="S9" s="85" t="str">
        <f>IF(Correctie!S$8="","",Correctie!S$8*2.5)</f>
        <v/>
      </c>
      <c r="T9" s="85" t="str">
        <f>IF(Correctie!T$8="","",Correctie!T$8*2.5)</f>
        <v/>
      </c>
      <c r="U9" s="85" t="str">
        <f>IF(Correctie!U$8="","",Correctie!U$8*2.5)</f>
        <v/>
      </c>
      <c r="V9" s="85" t="str">
        <f>IF(Correctie!V$8="","",Correctie!V$8*2.5)</f>
        <v/>
      </c>
      <c r="W9" s="85" t="str">
        <f>IF(Correctie!W$8="","",Correctie!W$8*2.5)</f>
        <v/>
      </c>
      <c r="X9" s="85" t="str">
        <f>IF(Correctie!X$8="","",Correctie!X$8*2.5)</f>
        <v/>
      </c>
      <c r="Y9" s="85" t="str">
        <f>IF(Correctie!Y$8="","",Correctie!Y$8*2.5)</f>
        <v/>
      </c>
      <c r="Z9" s="85" t="str">
        <f>IF(Correctie!Z$8="","",Correctie!Z$8*2.5)</f>
        <v/>
      </c>
      <c r="AA9" s="85" t="str">
        <f>IF(Correctie!AA$8="","",Correctie!AA$8*2.5)</f>
        <v/>
      </c>
      <c r="AB9" s="85" t="str">
        <f>IF(Correctie!AB$8="","",Correctie!AB$8*2.5)</f>
        <v/>
      </c>
      <c r="AC9" s="85" t="str">
        <f>IF(Correctie!AC$8="","",Correctie!AC$8*2.5)</f>
        <v/>
      </c>
      <c r="AD9" s="85" t="str">
        <f>IF(Correctie!AD$8="","",Correctie!AD$8*2.5)</f>
        <v/>
      </c>
      <c r="AE9" s="85" t="str">
        <f>IF(Correctie!AE$8="","",Correctie!AE$8*2.5)</f>
        <v/>
      </c>
      <c r="AF9" s="85" t="str">
        <f>IF(Correctie!AF$8="","",Correctie!AF$8*2.5)</f>
        <v/>
      </c>
      <c r="AG9" s="85" t="str">
        <f>IF(Correctie!AG$8="","",Correctie!AG$8*2.5)</f>
        <v/>
      </c>
      <c r="AH9" s="85" t="str">
        <f>IF(Correctie!AH$8="","",Correctie!AH$8*2.5)</f>
        <v/>
      </c>
      <c r="AI9" s="85" t="str">
        <f>IF(Correctie!AI$8="","",Correctie!AI$8*2.5)</f>
        <v/>
      </c>
    </row>
    <row r="10" spans="1:35" s="2" customFormat="1" ht="25.5" customHeight="1" x14ac:dyDescent="0.25">
      <c r="A10" s="63">
        <f>IF(OR($C$2=Validatie!$F$9,$C$2=Validatie!$F$10,$C$2=Validatie!$F$11,$C$2=Validatie!$F$12),Validatie!$Y4,Validatie!$G4)</f>
        <v>0</v>
      </c>
      <c r="B10" s="191"/>
      <c r="C10" s="190"/>
      <c r="D10" s="73" t="str">
        <f>IF(OR($C$2=Validatie!$F$9,$C$2=Validatie!$F$10,$C$2=Validatie!$F$11,$C$2=Validatie!$F$12),Validatie!$AB4,Validatie!$J4)</f>
        <v>Minstens 80% van de elementen is aanwezig en begrijpelijk.</v>
      </c>
      <c r="E10" s="71">
        <f>IF(OR($C$2=Validatie!$F$9,$C$2=Validatie!$F$10,$C$2=Validatie!$F$11,$C$2=Validatie!$F$12),Validatie!$AC4,Validatie!$K4)</f>
        <v>4</v>
      </c>
      <c r="F10" s="85" t="str">
        <f>IF(Correctie!F$8="","",Correctie!F$8*2)</f>
        <v/>
      </c>
      <c r="G10" s="85" t="str">
        <f>IF(Correctie!G$8="","",Correctie!G$8*2)</f>
        <v/>
      </c>
      <c r="H10" s="85" t="str">
        <f>IF(Correctie!H$8="","",Correctie!H$8*2)</f>
        <v/>
      </c>
      <c r="I10" s="85" t="str">
        <f>IF(Correctie!I$8="","",Correctie!I$8*2)</f>
        <v/>
      </c>
      <c r="J10" s="85" t="str">
        <f>IF(Correctie!J$8="","",Correctie!J$8*2)</f>
        <v/>
      </c>
      <c r="K10" s="85" t="str">
        <f>IF(Correctie!K$8="","",Correctie!K$8*2)</f>
        <v/>
      </c>
      <c r="L10" s="85" t="str">
        <f>IF(Correctie!L$8="","",Correctie!L$8*2)</f>
        <v/>
      </c>
      <c r="M10" s="85" t="str">
        <f>IF(Correctie!M$8="","",Correctie!M$8*2)</f>
        <v/>
      </c>
      <c r="N10" s="85" t="str">
        <f>IF(Correctie!N$8="","",Correctie!N$8*2)</f>
        <v/>
      </c>
      <c r="O10" s="85" t="str">
        <f>IF(Correctie!O$8="","",Correctie!O$8*2)</f>
        <v/>
      </c>
      <c r="P10" s="85" t="str">
        <f>IF(Correctie!P$8="","",Correctie!P$8*2)</f>
        <v/>
      </c>
      <c r="Q10" s="85" t="str">
        <f>IF(Correctie!Q$8="","",Correctie!Q$8*2)</f>
        <v/>
      </c>
      <c r="R10" s="85" t="str">
        <f>IF(Correctie!R$8="","",Correctie!R$8*2)</f>
        <v/>
      </c>
      <c r="S10" s="85" t="str">
        <f>IF(Correctie!S$8="","",Correctie!S$8*2)</f>
        <v/>
      </c>
      <c r="T10" s="85" t="str">
        <f>IF(Correctie!T$8="","",Correctie!T$8*2)</f>
        <v/>
      </c>
      <c r="U10" s="85" t="str">
        <f>IF(Correctie!U$8="","",Correctie!U$8*2)</f>
        <v/>
      </c>
      <c r="V10" s="85" t="str">
        <f>IF(Correctie!V$8="","",Correctie!V$8*2)</f>
        <v/>
      </c>
      <c r="W10" s="85" t="str">
        <f>IF(Correctie!W$8="","",Correctie!W$8*2)</f>
        <v/>
      </c>
      <c r="X10" s="85" t="str">
        <f>IF(Correctie!X$8="","",Correctie!X$8*2)</f>
        <v/>
      </c>
      <c r="Y10" s="85" t="str">
        <f>IF(Correctie!Y$8="","",Correctie!Y$8*2)</f>
        <v/>
      </c>
      <c r="Z10" s="85" t="str">
        <f>IF(Correctie!Z$8="","",Correctie!Z$8*2)</f>
        <v/>
      </c>
      <c r="AA10" s="85" t="str">
        <f>IF(Correctie!AA$8="","",Correctie!AA$8*2)</f>
        <v/>
      </c>
      <c r="AB10" s="85" t="str">
        <f>IF(Correctie!AB$8="","",Correctie!AB$8*2)</f>
        <v/>
      </c>
      <c r="AC10" s="85" t="str">
        <f>IF(Correctie!AC$8="","",Correctie!AC$8*2)</f>
        <v/>
      </c>
      <c r="AD10" s="85" t="str">
        <f>IF(Correctie!AD$8="","",Correctie!AD$8*2)</f>
        <v/>
      </c>
      <c r="AE10" s="85" t="str">
        <f>IF(Correctie!AE$8="","",Correctie!AE$8*2)</f>
        <v/>
      </c>
      <c r="AF10" s="85" t="str">
        <f>IF(Correctie!AF$8="","",Correctie!AF$8*2)</f>
        <v/>
      </c>
      <c r="AG10" s="85" t="str">
        <f>IF(Correctie!AG$8="","",Correctie!AG$8*2)</f>
        <v/>
      </c>
      <c r="AH10" s="85" t="str">
        <f>IF(Correctie!AH$8="","",Correctie!AH$8*2)</f>
        <v/>
      </c>
      <c r="AI10" s="85" t="str">
        <f>IF(Correctie!AI$8="","",Correctie!AI$8*2)</f>
        <v/>
      </c>
    </row>
    <row r="11" spans="1:35" s="2" customFormat="1" ht="25.5" customHeight="1" x14ac:dyDescent="0.25">
      <c r="A11" s="63">
        <f>IF(OR($C$2=Validatie!$F$9,$C$2=Validatie!$F$10,$C$2=Validatie!$F$11,$C$2=Validatie!$F$12),Validatie!$Y5,Validatie!$G5)</f>
        <v>0</v>
      </c>
      <c r="B11" s="191"/>
      <c r="C11" s="190"/>
      <c r="D11" s="73" t="str">
        <f>IF(OR($C$2=Validatie!$F$9,$C$2=Validatie!$F$10,$C$2=Validatie!$F$11,$C$2=Validatie!$F$12),Validatie!$AB5,Validatie!$J5)</f>
        <v>Minstens 70% van de elementen is aanwezig en begrijpelijk.</v>
      </c>
      <c r="E11" s="71">
        <f>IF(OR($C$2=Validatie!$F$9,$C$2=Validatie!$F$10,$C$2=Validatie!$F$11,$C$2=Validatie!$F$12),Validatie!$AC5,Validatie!$K5)</f>
        <v>3</v>
      </c>
      <c r="F11" s="85" t="str">
        <f>IF(Correctie!F$8="","",Correctie!F$8)</f>
        <v/>
      </c>
      <c r="G11" s="85" t="str">
        <f>IF(Correctie!G$8="","",Correctie!G$8)</f>
        <v/>
      </c>
      <c r="H11" s="85" t="str">
        <f>IF(Correctie!H$8="","",Correctie!H$8)</f>
        <v/>
      </c>
      <c r="I11" s="85" t="str">
        <f>IF(Correctie!I$8="","",Correctie!I$8)</f>
        <v/>
      </c>
      <c r="J11" s="85" t="str">
        <f>IF(Correctie!J$8="","",Correctie!J$8)</f>
        <v/>
      </c>
      <c r="K11" s="85" t="str">
        <f>IF(Correctie!K$8="","",Correctie!K$8)</f>
        <v/>
      </c>
      <c r="L11" s="85" t="str">
        <f>IF(Correctie!L$8="","",Correctie!L$8)</f>
        <v/>
      </c>
      <c r="M11" s="85" t="str">
        <f>IF(Correctie!M$8="","",Correctie!M$8)</f>
        <v/>
      </c>
      <c r="N11" s="85" t="str">
        <f>IF(Correctie!N$8="","",Correctie!N$8)</f>
        <v/>
      </c>
      <c r="O11" s="85" t="str">
        <f>IF(Correctie!O$8="","",Correctie!O$8)</f>
        <v/>
      </c>
      <c r="P11" s="85" t="str">
        <f>IF(Correctie!P$8="","",Correctie!P$8)</f>
        <v/>
      </c>
      <c r="Q11" s="85" t="str">
        <f>IF(Correctie!Q$8="","",Correctie!Q$8)</f>
        <v/>
      </c>
      <c r="R11" s="85" t="str">
        <f>IF(Correctie!R$8="","",Correctie!R$8)</f>
        <v/>
      </c>
      <c r="S11" s="85" t="str">
        <f>IF(Correctie!S$8="","",Correctie!S$8)</f>
        <v/>
      </c>
      <c r="T11" s="85" t="str">
        <f>IF(Correctie!T$8="","",Correctie!T$8)</f>
        <v/>
      </c>
      <c r="U11" s="85" t="str">
        <f>IF(Correctie!U$8="","",Correctie!U$8)</f>
        <v/>
      </c>
      <c r="V11" s="85" t="str">
        <f>IF(Correctie!V$8="","",Correctie!V$8)</f>
        <v/>
      </c>
      <c r="W11" s="85" t="str">
        <f>IF(Correctie!W$8="","",Correctie!W$8)</f>
        <v/>
      </c>
      <c r="X11" s="85" t="str">
        <f>IF(Correctie!X$8="","",Correctie!X$8)</f>
        <v/>
      </c>
      <c r="Y11" s="85" t="str">
        <f>IF(Correctie!Y$8="","",Correctie!Y$8)</f>
        <v/>
      </c>
      <c r="Z11" s="85" t="str">
        <f>IF(Correctie!Z$8="","",Correctie!Z$8)</f>
        <v/>
      </c>
      <c r="AA11" s="85" t="str">
        <f>IF(Correctie!AA$8="","",Correctie!AA$8)</f>
        <v/>
      </c>
      <c r="AB11" s="85" t="str">
        <f>IF(Correctie!AB$8="","",Correctie!AB$8)</f>
        <v/>
      </c>
      <c r="AC11" s="85" t="str">
        <f>IF(Correctie!AC$8="","",Correctie!AC$8)</f>
        <v/>
      </c>
      <c r="AD11" s="85" t="str">
        <f>IF(Correctie!AD$8="","",Correctie!AD$8)</f>
        <v/>
      </c>
      <c r="AE11" s="85" t="str">
        <f>IF(Correctie!AE$8="","",Correctie!AE$8)</f>
        <v/>
      </c>
      <c r="AF11" s="85" t="str">
        <f>IF(Correctie!AF$8="","",Correctie!AF$8)</f>
        <v/>
      </c>
      <c r="AG11" s="85" t="str">
        <f>IF(Correctie!AG$8="","",Correctie!AG$8)</f>
        <v/>
      </c>
      <c r="AH11" s="85" t="str">
        <f>IF(Correctie!AH$8="","",Correctie!AH$8)</f>
        <v/>
      </c>
      <c r="AI11" s="85" t="str">
        <f>IF(Correctie!AI$8="","",Correctie!AI$8)</f>
        <v/>
      </c>
    </row>
    <row r="12" spans="1:35" s="2" customFormat="1" ht="25.5" customHeight="1" x14ac:dyDescent="0.25">
      <c r="A12" s="63">
        <f>IF(OR($C$2=Validatie!$F$9,$C$2=Validatie!$F$10,$C$2=Validatie!$F$11,$C$2=Validatie!$F$12),Validatie!$Y6,Validatie!$G6)</f>
        <v>0</v>
      </c>
      <c r="B12" s="191"/>
      <c r="C12" s="190"/>
      <c r="D12" s="73" t="str">
        <f>IF(OR($C$2=Validatie!$F$9,$C$2=Validatie!$F$10,$C$2=Validatie!$F$11,$C$2=Validatie!$F$12),Validatie!$AB6,Validatie!$J6)</f>
        <v>Minstens 60% van de elementen is aanwezig en begrijpelijk.</v>
      </c>
      <c r="E12" s="71">
        <f>IF(OR($C$2=Validatie!$F$9,$C$2=Validatie!$F$10,$C$2=Validatie!$F$11,$C$2=Validatie!$F$12),Validatie!$AC6,Validatie!$K6)</f>
        <v>2</v>
      </c>
      <c r="F12" s="85" t="str">
        <f>IF(Correctie!F$8="","",Correctie!F$8*4)</f>
        <v/>
      </c>
      <c r="G12" s="85" t="str">
        <f>IF(Correctie!G$8="","",Correctie!G$8*4)</f>
        <v/>
      </c>
      <c r="H12" s="85" t="str">
        <f>IF(Correctie!H$8="","",Correctie!H$8*4)</f>
        <v/>
      </c>
      <c r="I12" s="85" t="str">
        <f>IF(Correctie!I$8="","",Correctie!I$8*4)</f>
        <v/>
      </c>
      <c r="J12" s="85" t="str">
        <f>IF(Correctie!J$8="","",Correctie!J$8*4)</f>
        <v/>
      </c>
      <c r="K12" s="85" t="str">
        <f>IF(Correctie!K$8="","",Correctie!K$8*4)</f>
        <v/>
      </c>
      <c r="L12" s="85" t="str">
        <f>IF(Correctie!L$8="","",Correctie!L$8*4)</f>
        <v/>
      </c>
      <c r="M12" s="85" t="str">
        <f>IF(Correctie!M$8="","",Correctie!M$8*4)</f>
        <v/>
      </c>
      <c r="N12" s="85" t="str">
        <f>IF(Correctie!N$8="","",Correctie!N$8*4)</f>
        <v/>
      </c>
      <c r="O12" s="85" t="str">
        <f>IF(Correctie!O$8="","",Correctie!O$8*4)</f>
        <v/>
      </c>
      <c r="P12" s="85" t="str">
        <f>IF(Correctie!P$8="","",Correctie!P$8*4)</f>
        <v/>
      </c>
      <c r="Q12" s="85" t="str">
        <f>IF(Correctie!Q$8="","",Correctie!Q$8*4)</f>
        <v/>
      </c>
      <c r="R12" s="85" t="str">
        <f>IF(Correctie!R$8="","",Correctie!R$8*4)</f>
        <v/>
      </c>
      <c r="S12" s="85" t="str">
        <f>IF(Correctie!S$8="","",Correctie!S$8*4)</f>
        <v/>
      </c>
      <c r="T12" s="85" t="str">
        <f>IF(Correctie!T$8="","",Correctie!T$8*4)</f>
        <v/>
      </c>
      <c r="U12" s="85" t="str">
        <f>IF(Correctie!U$8="","",Correctie!U$8*4)</f>
        <v/>
      </c>
      <c r="V12" s="85" t="str">
        <f>IF(Correctie!V$8="","",Correctie!V$8*4)</f>
        <v/>
      </c>
      <c r="W12" s="85" t="str">
        <f>IF(Correctie!W$8="","",Correctie!W$8*4)</f>
        <v/>
      </c>
      <c r="X12" s="85" t="str">
        <f>IF(Correctie!X$8="","",Correctie!X$8*4)</f>
        <v/>
      </c>
      <c r="Y12" s="85" t="str">
        <f>IF(Correctie!Y$8="","",Correctie!Y$8*4)</f>
        <v/>
      </c>
      <c r="Z12" s="85" t="str">
        <f>IF(Correctie!Z$8="","",Correctie!Z$8*4)</f>
        <v/>
      </c>
      <c r="AA12" s="85" t="str">
        <f>IF(Correctie!AA$8="","",Correctie!AA$8*4)</f>
        <v/>
      </c>
      <c r="AB12" s="85" t="str">
        <f>IF(Correctie!AB$8="","",Correctie!AB$8*4)</f>
        <v/>
      </c>
      <c r="AC12" s="85" t="str">
        <f>IF(Correctie!AC$8="","",Correctie!AC$8*4)</f>
        <v/>
      </c>
      <c r="AD12" s="85" t="str">
        <f>IF(Correctie!AD$8="","",Correctie!AD$8*4)</f>
        <v/>
      </c>
      <c r="AE12" s="85" t="str">
        <f>IF(Correctie!AE$8="","",Correctie!AE$8*4)</f>
        <v/>
      </c>
      <c r="AF12" s="85" t="str">
        <f>IF(Correctie!AF$8="","",Correctie!AF$8*4)</f>
        <v/>
      </c>
      <c r="AG12" s="85" t="str">
        <f>IF(Correctie!AG$8="","",Correctie!AG$8*4)</f>
        <v/>
      </c>
      <c r="AH12" s="85" t="str">
        <f>IF(Correctie!AH$8="","",Correctie!AH$8*4)</f>
        <v/>
      </c>
      <c r="AI12" s="85" t="str">
        <f>IF(Correctie!AI$8="","",Correctie!AI$8*4)</f>
        <v/>
      </c>
    </row>
    <row r="13" spans="1:35" s="2" customFormat="1" ht="25.5" customHeight="1" x14ac:dyDescent="0.25">
      <c r="A13" s="63">
        <f>IF(OR($C$2=Validatie!$F$9,$C$2=Validatie!$F$10,$C$2=Validatie!$F$11,$C$2=Validatie!$F$12),Validatie!$Y7,Validatie!$G7)</f>
        <v>0</v>
      </c>
      <c r="B13" s="191"/>
      <c r="C13" s="190"/>
      <c r="D13" s="73" t="str">
        <f>IF(OR($C$2=Validatie!$F$9,$C$2=Validatie!$F$10,$C$2=Validatie!$F$11,$C$2=Validatie!$F$12),Validatie!$AB7,Validatie!$J7)</f>
        <v>Minder dan 60% van de elementen is aanwezig en begrijpelijk.</v>
      </c>
      <c r="E13" s="71">
        <f>IF(OR($C$2=Validatie!$F$9,$C$2=Validatie!$F$10,$C$2=Validatie!$F$11,$C$2=Validatie!$F$12),Validatie!$AC7,Validatie!$K7)</f>
        <v>0</v>
      </c>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row>
    <row r="14" spans="1:35" s="2" customFormat="1" ht="25.5" customHeight="1" x14ac:dyDescent="0.25">
      <c r="A14" s="63">
        <f>IF(OR($C$2=Validatie!$F$9,$C$2=Validatie!$F$10,$C$2=Validatie!$F$11,$C$2=Validatie!$F$12),Validatie!$Y8,Validatie!$G8)</f>
        <v>0</v>
      </c>
      <c r="B14" s="191"/>
      <c r="C14" s="190"/>
      <c r="D14" s="73">
        <f>IF(OR($C$2=Validatie!$F$9,$C$2=Validatie!$F$10,$C$2=Validatie!$F$11,$C$2=Validatie!$F$12),Validatie!$AB8,Validatie!$J8)</f>
        <v>0</v>
      </c>
      <c r="E14" s="72">
        <f>IF(OR($C$2=Validatie!$F$9,$C$2=Validatie!$F$10,$C$2=Validatie!$F$11,$C$2=Validatie!$F$12),Validatie!$AC8,Validatie!$K8)</f>
        <v>0</v>
      </c>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row>
    <row r="15" spans="1:35" s="2" customFormat="1" ht="25.5" customHeight="1" x14ac:dyDescent="0.25">
      <c r="A15" s="174" t="str">
        <f>IF(OR($C$2=Validatie!$F$9,$C$2=Validatie!$F$10,$C$2=Validatie!$F$11),Validatie!$Y9,Validatie!$G9)</f>
        <v>Grammaticale correctheid</v>
      </c>
      <c r="B15" s="171" t="str">
        <f>IF(OR($C$2=Validatie!$F$9,$C$2=Validatie!$F$10,$C$2=Validatie!$F$11),Validatie!$Z9,Validatie!$H9)</f>
        <v>Beoordeel:
· zinsbouw
· toepasssing grammaticale
  regels</v>
      </c>
      <c r="C15" s="172"/>
      <c r="D15" s="73" t="str">
        <f>IF(OR($C$2=Validatie!$F$9,$C$2=Validatie!$F$10,$C$2=Validatie!$F$11),Validatie!$AB9,Validatie!$J9)</f>
        <v>De tekst is helemaal correct.</v>
      </c>
      <c r="E15" s="71">
        <f>IF(OR($C$2=Validatie!$F$9,$C$2=Validatie!$F$10,$C$2=Validatie!$F$11),Validatie!$AC9,Validatie!$K9)</f>
        <v>6</v>
      </c>
      <c r="F15" s="85" t="str">
        <f>IF(Correctie!F$15="","",Correctie!F$15)</f>
        <v/>
      </c>
      <c r="G15" s="85" t="str">
        <f>IF(Correctie!G$15="","",Correctie!G$15)</f>
        <v/>
      </c>
      <c r="H15" s="85" t="str">
        <f>IF(Correctie!H$15="","",Correctie!H$15)</f>
        <v/>
      </c>
      <c r="I15" s="85" t="str">
        <f>IF(Correctie!I$15="","",Correctie!I$15)</f>
        <v/>
      </c>
      <c r="J15" s="85" t="str">
        <f>IF(Correctie!J$15="","",Correctie!J$15)</f>
        <v/>
      </c>
      <c r="K15" s="85" t="str">
        <f>IF(Correctie!K$15="","",Correctie!K$15)</f>
        <v/>
      </c>
      <c r="L15" s="85" t="str">
        <f>IF(Correctie!L$15="","",Correctie!L$15)</f>
        <v/>
      </c>
      <c r="M15" s="85" t="str">
        <f>IF(Correctie!M$15="","",Correctie!M$15)</f>
        <v/>
      </c>
      <c r="N15" s="85" t="str">
        <f>IF(Correctie!N$15="","",Correctie!N$15)</f>
        <v/>
      </c>
      <c r="O15" s="85" t="str">
        <f>IF(Correctie!O$15="","",Correctie!O$15)</f>
        <v/>
      </c>
      <c r="P15" s="85" t="str">
        <f>IF(Correctie!P$15="","",Correctie!P$15)</f>
        <v/>
      </c>
      <c r="Q15" s="85" t="str">
        <f>IF(Correctie!Q$15="","",Correctie!Q$15)</f>
        <v/>
      </c>
      <c r="R15" s="85" t="str">
        <f>IF(Correctie!R$15="","",Correctie!R$15)</f>
        <v/>
      </c>
      <c r="S15" s="85" t="str">
        <f>IF(Correctie!S$15="","",Correctie!S$15)</f>
        <v/>
      </c>
      <c r="T15" s="85" t="str">
        <f>IF(Correctie!T$15="","",Correctie!T$15)</f>
        <v/>
      </c>
      <c r="U15" s="85" t="str">
        <f>IF(Correctie!U$15="","",Correctie!U$15)</f>
        <v/>
      </c>
      <c r="V15" s="85" t="str">
        <f>IF(Correctie!V$15="","",Correctie!V$15)</f>
        <v/>
      </c>
      <c r="W15" s="85" t="str">
        <f>IF(Correctie!W$15="","",Correctie!W$15)</f>
        <v/>
      </c>
      <c r="X15" s="85" t="str">
        <f>IF(Correctie!X$15="","",Correctie!X$15)</f>
        <v/>
      </c>
      <c r="Y15" s="85" t="str">
        <f>IF(Correctie!Y$15="","",Correctie!Y$15)</f>
        <v/>
      </c>
      <c r="Z15" s="85" t="str">
        <f>IF(Correctie!Z$15="","",Correctie!Z$15)</f>
        <v/>
      </c>
      <c r="AA15" s="85" t="str">
        <f>IF(Correctie!AA$15="","",Correctie!AA$15)</f>
        <v/>
      </c>
      <c r="AB15" s="85" t="str">
        <f>IF(Correctie!AB$15="","",Correctie!AB$15)</f>
        <v/>
      </c>
      <c r="AC15" s="85" t="str">
        <f>IF(Correctie!AC$15="","",Correctie!AC$15)</f>
        <v/>
      </c>
      <c r="AD15" s="85" t="str">
        <f>IF(Correctie!AD$15="","",Correctie!AD$15)</f>
        <v/>
      </c>
      <c r="AE15" s="85" t="str">
        <f>IF(Correctie!AE$15="","",Correctie!AE$15)</f>
        <v/>
      </c>
      <c r="AF15" s="85" t="str">
        <f>IF(Correctie!AF$15="","",Correctie!AF$15)</f>
        <v/>
      </c>
      <c r="AG15" s="85" t="str">
        <f>IF(Correctie!AG$15="","",Correctie!AG$15)</f>
        <v/>
      </c>
      <c r="AH15" s="85" t="str">
        <f>IF(Correctie!AH$15="","",Correctie!AH$15)</f>
        <v/>
      </c>
      <c r="AI15" s="85" t="str">
        <f>IF(Correctie!AI$15="","",Correctie!AI$15)</f>
        <v/>
      </c>
    </row>
    <row r="16" spans="1:35" s="2" customFormat="1" ht="25.5" customHeight="1" x14ac:dyDescent="0.25">
      <c r="A16" s="174"/>
      <c r="B16" s="171"/>
      <c r="C16" s="172"/>
      <c r="D16" s="73" t="str">
        <f>IF(OR($C$2=Validatie!$F$9,$C$2=Validatie!$F$10,$C$2=Validatie!$F$11),Validatie!$AB10,Validatie!$J10)</f>
        <v>De tekst is, op enkele fouten na, correct.</v>
      </c>
      <c r="E16" s="71">
        <f>IF(OR($C$2=Validatie!$F$9,$C$2=Validatie!$F$10,$C$2=Validatie!$F$11),Validatie!$AC10,Validatie!$K10)</f>
        <v>5</v>
      </c>
      <c r="F16" s="85" t="str">
        <f>IF(Correctie!F$15="","",Correctie!F$15*1.5)</f>
        <v/>
      </c>
      <c r="G16" s="85" t="str">
        <f>IF(Correctie!G$15="","",Correctie!G$15*1.5)</f>
        <v/>
      </c>
      <c r="H16" s="85" t="str">
        <f>IF(Correctie!H$15="","",Correctie!H$15*1.5)</f>
        <v/>
      </c>
      <c r="I16" s="85" t="str">
        <f>IF(Correctie!I$15="","",Correctie!I$15*1.5)</f>
        <v/>
      </c>
      <c r="J16" s="85" t="str">
        <f>IF(Correctie!J$15="","",Correctie!J$15*1.5)</f>
        <v/>
      </c>
      <c r="K16" s="85" t="str">
        <f>IF(Correctie!K$15="","",Correctie!K$15*1.5)</f>
        <v/>
      </c>
      <c r="L16" s="85" t="str">
        <f>IF(Correctie!L$15="","",Correctie!L$15*1.5)</f>
        <v/>
      </c>
      <c r="M16" s="85" t="str">
        <f>IF(Correctie!M$15="","",Correctie!M$15*1.5)</f>
        <v/>
      </c>
      <c r="N16" s="85" t="str">
        <f>IF(Correctie!N$15="","",Correctie!N$15*1.5)</f>
        <v/>
      </c>
      <c r="O16" s="85" t="str">
        <f>IF(Correctie!O$15="","",Correctie!O$15*1.5)</f>
        <v/>
      </c>
      <c r="P16" s="85" t="str">
        <f>IF(Correctie!P$15="","",Correctie!P$15*1.5)</f>
        <v/>
      </c>
      <c r="Q16" s="85" t="str">
        <f>IF(Correctie!Q$15="","",Correctie!Q$15*1.5)</f>
        <v/>
      </c>
      <c r="R16" s="85" t="str">
        <f>IF(Correctie!R$15="","",Correctie!R$15*1.5)</f>
        <v/>
      </c>
      <c r="S16" s="85" t="str">
        <f>IF(Correctie!S$15="","",Correctie!S$15*1.5)</f>
        <v/>
      </c>
      <c r="T16" s="85" t="str">
        <f>IF(Correctie!T$15="","",Correctie!T$15*1.5)</f>
        <v/>
      </c>
      <c r="U16" s="85" t="str">
        <f>IF(Correctie!U$15="","",Correctie!U$15*1.5)</f>
        <v/>
      </c>
      <c r="V16" s="85" t="str">
        <f>IF(Correctie!V$15="","",Correctie!V$15*1.5)</f>
        <v/>
      </c>
      <c r="W16" s="85" t="str">
        <f>IF(Correctie!W$15="","",Correctie!W$15*1.5)</f>
        <v/>
      </c>
      <c r="X16" s="85" t="str">
        <f>IF(Correctie!X$15="","",Correctie!X$15*1.5)</f>
        <v/>
      </c>
      <c r="Y16" s="85" t="str">
        <f>IF(Correctie!Y$15="","",Correctie!Y$15*1.5)</f>
        <v/>
      </c>
      <c r="Z16" s="85" t="str">
        <f>IF(Correctie!Z$15="","",Correctie!Z$15*1.5)</f>
        <v/>
      </c>
      <c r="AA16" s="85" t="str">
        <f>IF(Correctie!AA$15="","",Correctie!AA$15*1.5)</f>
        <v/>
      </c>
      <c r="AB16" s="85" t="str">
        <f>IF(Correctie!AB$15="","",Correctie!AB$15*1.5)</f>
        <v/>
      </c>
      <c r="AC16" s="85" t="str">
        <f>IF(Correctie!AC$15="","",Correctie!AC$15*1.5)</f>
        <v/>
      </c>
      <c r="AD16" s="85" t="str">
        <f>IF(Correctie!AD$15="","",Correctie!AD$15*1.5)</f>
        <v/>
      </c>
      <c r="AE16" s="85" t="str">
        <f>IF(Correctie!AE$15="","",Correctie!AE$15*1.5)</f>
        <v/>
      </c>
      <c r="AF16" s="85" t="str">
        <f>IF(Correctie!AF$15="","",Correctie!AF$15*1.5)</f>
        <v/>
      </c>
      <c r="AG16" s="85" t="str">
        <f>IF(Correctie!AG$15="","",Correctie!AG$15*1.5)</f>
        <v/>
      </c>
      <c r="AH16" s="85" t="str">
        <f>IF(Correctie!AH$15="","",Correctie!AH$15*1.5)</f>
        <v/>
      </c>
      <c r="AI16" s="85" t="str">
        <f>IF(Correctie!AI$15="","",Correctie!AI$15*1.5)</f>
        <v/>
      </c>
    </row>
    <row r="17" spans="1:35" s="2" customFormat="1" ht="25.5" customHeight="1" x14ac:dyDescent="0.25">
      <c r="A17" s="174"/>
      <c r="B17" s="173"/>
      <c r="C17" s="172"/>
      <c r="D17" s="73" t="str">
        <f>IF(OR($C$2=Validatie!$F$9,$C$2=Validatie!$F$10,$C$2=Validatie!$F$11),Validatie!$AB11,Validatie!$J11)</f>
        <v>De tekst is ruim voldoende.</v>
      </c>
      <c r="E17" s="71">
        <f>IF(OR($C$2=Validatie!$F$9,$C$2=Validatie!$F$10,$C$2=Validatie!$F$11),Validatie!$AC11,Validatie!$K11)</f>
        <v>4</v>
      </c>
      <c r="F17" s="85" t="str">
        <f>IF(Correctie!F$15="","",Correctie!F$15*2)</f>
        <v/>
      </c>
      <c r="G17" s="85" t="str">
        <f>IF(Correctie!G$15="","",Correctie!G$15*2)</f>
        <v/>
      </c>
      <c r="H17" s="85" t="str">
        <f>IF(Correctie!H$15="","",Correctie!H$15*2)</f>
        <v/>
      </c>
      <c r="I17" s="85" t="str">
        <f>IF(Correctie!I$15="","",Correctie!I$15*2)</f>
        <v/>
      </c>
      <c r="J17" s="85" t="str">
        <f>IF(Correctie!J$15="","",Correctie!J$15*2)</f>
        <v/>
      </c>
      <c r="K17" s="85" t="str">
        <f>IF(Correctie!K$15="","",Correctie!K$15*2)</f>
        <v/>
      </c>
      <c r="L17" s="85" t="str">
        <f>IF(Correctie!L$15="","",Correctie!L$15*2)</f>
        <v/>
      </c>
      <c r="M17" s="85" t="str">
        <f>IF(Correctie!M$15="","",Correctie!M$15*2)</f>
        <v/>
      </c>
      <c r="N17" s="85" t="str">
        <f>IF(Correctie!N$15="","",Correctie!N$15*2)</f>
        <v/>
      </c>
      <c r="O17" s="85" t="str">
        <f>IF(Correctie!O$15="","",Correctie!O$15*2)</f>
        <v/>
      </c>
      <c r="P17" s="85" t="str">
        <f>IF(Correctie!P$15="","",Correctie!P$15*2)</f>
        <v/>
      </c>
      <c r="Q17" s="85" t="str">
        <f>IF(Correctie!Q$15="","",Correctie!Q$15*2)</f>
        <v/>
      </c>
      <c r="R17" s="85" t="str">
        <f>IF(Correctie!R$15="","",Correctie!R$15*2)</f>
        <v/>
      </c>
      <c r="S17" s="85" t="str">
        <f>IF(Correctie!S$15="","",Correctie!S$15*2)</f>
        <v/>
      </c>
      <c r="T17" s="85" t="str">
        <f>IF(Correctie!T$15="","",Correctie!T$15*2)</f>
        <v/>
      </c>
      <c r="U17" s="85" t="str">
        <f>IF(Correctie!U$15="","",Correctie!U$15*2)</f>
        <v/>
      </c>
      <c r="V17" s="85" t="str">
        <f>IF(Correctie!V$15="","",Correctie!V$15*2)</f>
        <v/>
      </c>
      <c r="W17" s="85" t="str">
        <f>IF(Correctie!W$15="","",Correctie!W$15*2)</f>
        <v/>
      </c>
      <c r="X17" s="85" t="str">
        <f>IF(Correctie!X$15="","",Correctie!X$15*2)</f>
        <v/>
      </c>
      <c r="Y17" s="85" t="str">
        <f>IF(Correctie!Y$15="","",Correctie!Y$15*2)</f>
        <v/>
      </c>
      <c r="Z17" s="85" t="str">
        <f>IF(Correctie!Z$15="","",Correctie!Z$15*2)</f>
        <v/>
      </c>
      <c r="AA17" s="85" t="str">
        <f>IF(Correctie!AA$15="","",Correctie!AA$15*2)</f>
        <v/>
      </c>
      <c r="AB17" s="85" t="str">
        <f>IF(Correctie!AB$15="","",Correctie!AB$15*2)</f>
        <v/>
      </c>
      <c r="AC17" s="85" t="str">
        <f>IF(Correctie!AC$15="","",Correctie!AC$15*2)</f>
        <v/>
      </c>
      <c r="AD17" s="85" t="str">
        <f>IF(Correctie!AD$15="","",Correctie!AD$15*2)</f>
        <v/>
      </c>
      <c r="AE17" s="85" t="str">
        <f>IF(Correctie!AE$15="","",Correctie!AE$15*2)</f>
        <v/>
      </c>
      <c r="AF17" s="85" t="str">
        <f>IF(Correctie!AF$15="","",Correctie!AF$15*2)</f>
        <v/>
      </c>
      <c r="AG17" s="85" t="str">
        <f>IF(Correctie!AG$15="","",Correctie!AG$15*2)</f>
        <v/>
      </c>
      <c r="AH17" s="85" t="str">
        <f>IF(Correctie!AH$15="","",Correctie!AH$15*2)</f>
        <v/>
      </c>
      <c r="AI17" s="85" t="str">
        <f>IF(Correctie!AI$15="","",Correctie!AI$15*2)</f>
        <v/>
      </c>
    </row>
    <row r="18" spans="1:35" s="2" customFormat="1" ht="25.5" customHeight="1" x14ac:dyDescent="0.25">
      <c r="A18" s="174"/>
      <c r="B18" s="173"/>
      <c r="C18" s="172"/>
      <c r="D18" s="73" t="str">
        <f>IF(OR($C$2=Validatie!$F$9,$C$2=Validatie!$F$10,$C$2=Validatie!$F$11),Validatie!$AB12,Validatie!$J12)</f>
        <v>De tekst is voldoende correct.</v>
      </c>
      <c r="E18" s="71">
        <f>IF(OR($C$2=Validatie!$F$9,$C$2=Validatie!$F$10,$C$2=Validatie!$F$11),Validatie!$AC12,Validatie!$K12)</f>
        <v>3</v>
      </c>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row>
    <row r="19" spans="1:35" s="2" customFormat="1" ht="25.5" customHeight="1" x14ac:dyDescent="0.25">
      <c r="A19" s="174"/>
      <c r="B19" s="173"/>
      <c r="C19" s="172"/>
      <c r="D19" s="73" t="str">
        <f>IF(OR($C$2=Validatie!$F$9,$C$2=Validatie!$F$10,$C$2=Validatie!$F$11),Validatie!$AB13,Validatie!$J13)</f>
        <v xml:space="preserve">De tekst is onvoldoende correct. </v>
      </c>
      <c r="E19" s="71">
        <f>IF(OR($C$2=Validatie!$F$9,$C$2=Validatie!$F$10,$C$2=Validatie!$F$11),Validatie!$AC13,Validatie!$K13)</f>
        <v>2</v>
      </c>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row>
    <row r="20" spans="1:35" s="2" customFormat="1" ht="25.5" customHeight="1" x14ac:dyDescent="0.25">
      <c r="A20" s="174"/>
      <c r="B20" s="173"/>
      <c r="C20" s="172"/>
      <c r="D20" s="73" t="str">
        <f>IF(OR($C$2=Validatie!$F$9,$C$2=Validatie!$F$10,$C$2=Validatie!$F$11),Validatie!$AB14,Validatie!$J14)</f>
        <v xml:space="preserve">De tekst zit vol fouten. </v>
      </c>
      <c r="E20" s="71">
        <f>IF(OR($C$2=Validatie!$F$9,$C$2=Validatie!$F$10,$C$2=Validatie!$F$11),Validatie!$AC14,Validatie!$K14)</f>
        <v>0</v>
      </c>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row>
    <row r="21" spans="1:35" s="2" customFormat="1" ht="25.5" customHeight="1" x14ac:dyDescent="0.25">
      <c r="A21" s="174" t="str">
        <f>IF(OR($C$2=Validatie!$F$9,$C$2=Validatie!$F$10,$C$2=Validatie!$F$11),Validatie!$Y15,Validatie!$G15)</f>
        <v>Spelling, interpunctie en 
lay-out</v>
      </c>
      <c r="B21" s="171" t="str">
        <f>IF(OR($C$2=Validatie!$F$9,$C$2=Validatie!$F$10,$C$2=Validatie!$F$11),Validatie!$Z15,Validatie!$H15)</f>
        <v>Beoordeel:
· spelling
· gebruik hoofdletters en kleine letters
· gebruik interpunctie
· schrijfconventies
· alinea indeling</v>
      </c>
      <c r="C21" s="177"/>
      <c r="D21" s="73" t="str">
        <f>IF(OR($C$2=Validatie!$F$9,$C$2=Validatie!$F$10,$C$2=Validatie!$F$11),Validatie!$AB15,Validatie!$J15)</f>
        <v>Spelling, interpunctie en schrijfconventies zijn goed.</v>
      </c>
      <c r="E21" s="71">
        <f>IF(OR($C$2=Validatie!$F$9,$C$2=Validatie!$F$10,$C$2=Validatie!$F$11),Validatie!$AC15,Validatie!$K15)</f>
        <v>2</v>
      </c>
      <c r="F21" s="85" t="str">
        <f>IF(Correctie!F$21="","",Correctie!F$21)</f>
        <v/>
      </c>
      <c r="G21" s="85" t="str">
        <f>IF(Correctie!G$21="","",Correctie!G$21)</f>
        <v/>
      </c>
      <c r="H21" s="85" t="str">
        <f>IF(Correctie!H$21="","",Correctie!H$21)</f>
        <v/>
      </c>
      <c r="I21" s="85" t="str">
        <f>IF(Correctie!I$21="","",Correctie!I$21)</f>
        <v/>
      </c>
      <c r="J21" s="85" t="str">
        <f>IF(Correctie!J$21="","",Correctie!J$21)</f>
        <v/>
      </c>
      <c r="K21" s="85" t="str">
        <f>IF(Correctie!K$21="","",Correctie!K$21)</f>
        <v/>
      </c>
      <c r="L21" s="85" t="str">
        <f>IF(Correctie!L$21="","",Correctie!L$21)</f>
        <v/>
      </c>
      <c r="M21" s="85" t="str">
        <f>IF(Correctie!M$21="","",Correctie!M$21)</f>
        <v/>
      </c>
      <c r="N21" s="85" t="str">
        <f>IF(Correctie!N$21="","",Correctie!N$21)</f>
        <v/>
      </c>
      <c r="O21" s="85" t="str">
        <f>IF(Correctie!O$21="","",Correctie!O$21)</f>
        <v/>
      </c>
      <c r="P21" s="85" t="str">
        <f>IF(Correctie!P$21="","",Correctie!P$21)</f>
        <v/>
      </c>
      <c r="Q21" s="85" t="str">
        <f>IF(Correctie!Q$21="","",Correctie!Q$21)</f>
        <v/>
      </c>
      <c r="R21" s="85" t="str">
        <f>IF(Correctie!R$21="","",Correctie!R$21)</f>
        <v/>
      </c>
      <c r="S21" s="85" t="str">
        <f>IF(Correctie!S$21="","",Correctie!S$21)</f>
        <v/>
      </c>
      <c r="T21" s="85" t="str">
        <f>IF(Correctie!T$21="","",Correctie!T$21)</f>
        <v/>
      </c>
      <c r="U21" s="85" t="str">
        <f>IF(Correctie!U$21="","",Correctie!U$21)</f>
        <v/>
      </c>
      <c r="V21" s="85" t="str">
        <f>IF(Correctie!V$21="","",Correctie!V$21)</f>
        <v/>
      </c>
      <c r="W21" s="85" t="str">
        <f>IF(Correctie!W$21="","",Correctie!W$21)</f>
        <v/>
      </c>
      <c r="X21" s="85" t="str">
        <f>IF(Correctie!X$21="","",Correctie!X$21)</f>
        <v/>
      </c>
      <c r="Y21" s="85" t="str">
        <f>IF(Correctie!Y$21="","",Correctie!Y$21)</f>
        <v/>
      </c>
      <c r="Z21" s="85" t="str">
        <f>IF(Correctie!Z$21="","",Correctie!Z$21)</f>
        <v/>
      </c>
      <c r="AA21" s="85" t="str">
        <f>IF(Correctie!AA$21="","",Correctie!AA$21)</f>
        <v/>
      </c>
      <c r="AB21" s="85" t="str">
        <f>IF(Correctie!AB$21="","",Correctie!AB$21)</f>
        <v/>
      </c>
      <c r="AC21" s="85" t="str">
        <f>IF(Correctie!AC$21="","",Correctie!AC$21)</f>
        <v/>
      </c>
      <c r="AD21" s="85" t="str">
        <f>IF(Correctie!AD$21="","",Correctie!AD$21)</f>
        <v/>
      </c>
      <c r="AE21" s="85" t="str">
        <f>IF(Correctie!AE$21="","",Correctie!AE$21)</f>
        <v/>
      </c>
      <c r="AF21" s="85" t="str">
        <f>IF(Correctie!AF$21="","",Correctie!AF$21)</f>
        <v/>
      </c>
      <c r="AG21" s="85" t="str">
        <f>IF(Correctie!AG$21="","",Correctie!AG$21)</f>
        <v/>
      </c>
      <c r="AH21" s="85" t="str">
        <f>IF(Correctie!AH$21="","",Correctie!AH$21)</f>
        <v/>
      </c>
      <c r="AI21" s="85" t="str">
        <f>IF(Correctie!AI$21="","",Correctie!AI$21)</f>
        <v/>
      </c>
    </row>
    <row r="22" spans="1:35" s="2" customFormat="1" ht="25.5" customHeight="1" x14ac:dyDescent="0.25">
      <c r="A22" s="174"/>
      <c r="B22" s="171"/>
      <c r="C22" s="177"/>
      <c r="D22" s="73" t="str">
        <f>IF(OR($C$2=Validatie!$F$9,$C$2=Validatie!$F$10,$C$2=Validatie!$F$11),Validatie!$AB16,Validatie!$J16)</f>
        <v>Spelling, interpunctie en schrijfconventies zijn voldoende.</v>
      </c>
      <c r="E22" s="71">
        <f>IF(OR($C$2=Validatie!$F$9,$C$2=Validatie!$F$10,$C$2=Validatie!$F$11),Validatie!$AC16,Validatie!$K16)</f>
        <v>1</v>
      </c>
      <c r="F22" s="85" t="str">
        <f>IF(Correctie!F$21="","",Correctie!F$21*1.5)</f>
        <v/>
      </c>
      <c r="G22" s="85" t="str">
        <f>IF(Correctie!G$21="","",Correctie!G$21*1.5)</f>
        <v/>
      </c>
      <c r="H22" s="85" t="str">
        <f>IF(Correctie!H$21="","",Correctie!H$21*1.5)</f>
        <v/>
      </c>
      <c r="I22" s="85" t="str">
        <f>IF(Correctie!I$21="","",Correctie!I$21*1.5)</f>
        <v/>
      </c>
      <c r="J22" s="85" t="str">
        <f>IF(Correctie!J$21="","",Correctie!J$21*1.5)</f>
        <v/>
      </c>
      <c r="K22" s="85" t="str">
        <f>IF(Correctie!K$21="","",Correctie!K$21*1.5)</f>
        <v/>
      </c>
      <c r="L22" s="85" t="str">
        <f>IF(Correctie!L$21="","",Correctie!L$21*1.5)</f>
        <v/>
      </c>
      <c r="M22" s="85" t="str">
        <f>IF(Correctie!M$21="","",Correctie!M$21*1.5)</f>
        <v/>
      </c>
      <c r="N22" s="85" t="str">
        <f>IF(Correctie!N$21="","",Correctie!N$21*1.5)</f>
        <v/>
      </c>
      <c r="O22" s="85" t="str">
        <f>IF(Correctie!O$21="","",Correctie!O$21*1.5)</f>
        <v/>
      </c>
      <c r="P22" s="85" t="str">
        <f>IF(Correctie!P$21="","",Correctie!P$21*1.5)</f>
        <v/>
      </c>
      <c r="Q22" s="85" t="str">
        <f>IF(Correctie!Q$21="","",Correctie!Q$21*1.5)</f>
        <v/>
      </c>
      <c r="R22" s="85" t="str">
        <f>IF(Correctie!R$21="","",Correctie!R$21*1.5)</f>
        <v/>
      </c>
      <c r="S22" s="85" t="str">
        <f>IF(Correctie!S$21="","",Correctie!S$21*1.5)</f>
        <v/>
      </c>
      <c r="T22" s="85" t="str">
        <f>IF(Correctie!T$21="","",Correctie!T$21*1.5)</f>
        <v/>
      </c>
      <c r="U22" s="85" t="str">
        <f>IF(Correctie!U$21="","",Correctie!U$21*1.5)</f>
        <v/>
      </c>
      <c r="V22" s="85" t="str">
        <f>IF(Correctie!V$21="","",Correctie!V$21*1.5)</f>
        <v/>
      </c>
      <c r="W22" s="85" t="str">
        <f>IF(Correctie!W$21="","",Correctie!W$21*1.5)</f>
        <v/>
      </c>
      <c r="X22" s="85" t="str">
        <f>IF(Correctie!X$21="","",Correctie!X$21*1.5)</f>
        <v/>
      </c>
      <c r="Y22" s="85" t="str">
        <f>IF(Correctie!Y$21="","",Correctie!Y$21*1.5)</f>
        <v/>
      </c>
      <c r="Z22" s="85" t="str">
        <f>IF(Correctie!Z$21="","",Correctie!Z$21*1.5)</f>
        <v/>
      </c>
      <c r="AA22" s="85" t="str">
        <f>IF(Correctie!AA$21="","",Correctie!AA$21*1.5)</f>
        <v/>
      </c>
      <c r="AB22" s="85" t="str">
        <f>IF(Correctie!AB$21="","",Correctie!AB$21*1.5)</f>
        <v/>
      </c>
      <c r="AC22" s="85" t="str">
        <f>IF(Correctie!AC$21="","",Correctie!AC$21*1.5)</f>
        <v/>
      </c>
      <c r="AD22" s="85" t="str">
        <f>IF(Correctie!AD$21="","",Correctie!AD$21*1.5)</f>
        <v/>
      </c>
      <c r="AE22" s="85" t="str">
        <f>IF(Correctie!AE$21="","",Correctie!AE$21*1.5)</f>
        <v/>
      </c>
      <c r="AF22" s="85" t="str">
        <f>IF(Correctie!AF$21="","",Correctie!AF$21*1.5)</f>
        <v/>
      </c>
      <c r="AG22" s="85" t="str">
        <f>IF(Correctie!AG$21="","",Correctie!AG$21*1.5)</f>
        <v/>
      </c>
      <c r="AH22" s="85" t="str">
        <f>IF(Correctie!AH$21="","",Correctie!AH$21*1.5)</f>
        <v/>
      </c>
      <c r="AI22" s="85" t="str">
        <f>IF(Correctie!AI$21="","",Correctie!AI$21*1.5)</f>
        <v/>
      </c>
    </row>
    <row r="23" spans="1:35" s="2" customFormat="1" ht="25.5" customHeight="1" x14ac:dyDescent="0.25">
      <c r="A23" s="174"/>
      <c r="B23" s="178"/>
      <c r="C23" s="177"/>
      <c r="D23" s="73" t="str">
        <f>IF(OR($C$2=Validatie!$F$9,$C$2=Validatie!$F$10,$C$2=Validatie!$F$11),Validatie!$AB17,Validatie!$J17)</f>
        <v>Spelling, interpunctie en schrijfconventies zijn onvoldoende.</v>
      </c>
      <c r="E23" s="71">
        <f>IF(OR($C$2=Validatie!$F$9,$C$2=Validatie!$F$10,$C$2=Validatie!$F$11),Validatie!$AC17,Validatie!$K17)</f>
        <v>0</v>
      </c>
      <c r="F23" s="85" t="str">
        <f>IF(Correctie!F$21="","",Correctie!F$21*2)</f>
        <v/>
      </c>
      <c r="G23" s="85" t="str">
        <f>IF(Correctie!G$21="","",Correctie!G$21*2)</f>
        <v/>
      </c>
      <c r="H23" s="85" t="str">
        <f>IF(Correctie!H$21="","",Correctie!H$21*2)</f>
        <v/>
      </c>
      <c r="I23" s="85" t="str">
        <f>IF(Correctie!I$21="","",Correctie!I$21*2)</f>
        <v/>
      </c>
      <c r="J23" s="85" t="str">
        <f>IF(Correctie!J$21="","",Correctie!J$21*2)</f>
        <v/>
      </c>
      <c r="K23" s="85" t="str">
        <f>IF(Correctie!K$21="","",Correctie!K$21*2)</f>
        <v/>
      </c>
      <c r="L23" s="85" t="str">
        <f>IF(Correctie!L$21="","",Correctie!L$21*2)</f>
        <v/>
      </c>
      <c r="M23" s="85" t="str">
        <f>IF(Correctie!M$21="","",Correctie!M$21*2)</f>
        <v/>
      </c>
      <c r="N23" s="85" t="str">
        <f>IF(Correctie!N$21="","",Correctie!N$21*2)</f>
        <v/>
      </c>
      <c r="O23" s="85" t="str">
        <f>IF(Correctie!O$21="","",Correctie!O$21*2)</f>
        <v/>
      </c>
      <c r="P23" s="85" t="str">
        <f>IF(Correctie!P$21="","",Correctie!P$21*2)</f>
        <v/>
      </c>
      <c r="Q23" s="85" t="str">
        <f>IF(Correctie!Q$21="","",Correctie!Q$21*2)</f>
        <v/>
      </c>
      <c r="R23" s="85" t="str">
        <f>IF(Correctie!R$21="","",Correctie!R$21*2)</f>
        <v/>
      </c>
      <c r="S23" s="85" t="str">
        <f>IF(Correctie!S$21="","",Correctie!S$21*2)</f>
        <v/>
      </c>
      <c r="T23" s="85" t="str">
        <f>IF(Correctie!T$21="","",Correctie!T$21*2)</f>
        <v/>
      </c>
      <c r="U23" s="85" t="str">
        <f>IF(Correctie!U$21="","",Correctie!U$21*2)</f>
        <v/>
      </c>
      <c r="V23" s="85" t="str">
        <f>IF(Correctie!V$21="","",Correctie!V$21*2)</f>
        <v/>
      </c>
      <c r="W23" s="85" t="str">
        <f>IF(Correctie!W$21="","",Correctie!W$21*2)</f>
        <v/>
      </c>
      <c r="X23" s="85" t="str">
        <f>IF(Correctie!X$21="","",Correctie!X$21*2)</f>
        <v/>
      </c>
      <c r="Y23" s="85" t="str">
        <f>IF(Correctie!Y$21="","",Correctie!Y$21*2)</f>
        <v/>
      </c>
      <c r="Z23" s="85" t="str">
        <f>IF(Correctie!Z$21="","",Correctie!Z$21*2)</f>
        <v/>
      </c>
      <c r="AA23" s="85" t="str">
        <f>IF(Correctie!AA$21="","",Correctie!AA$21*2)</f>
        <v/>
      </c>
      <c r="AB23" s="85" t="str">
        <f>IF(Correctie!AB$21="","",Correctie!AB$21*2)</f>
        <v/>
      </c>
      <c r="AC23" s="85" t="str">
        <f>IF(Correctie!AC$21="","",Correctie!AC$21*2)</f>
        <v/>
      </c>
      <c r="AD23" s="85" t="str">
        <f>IF(Correctie!AD$21="","",Correctie!AD$21*2)</f>
        <v/>
      </c>
      <c r="AE23" s="85" t="str">
        <f>IF(Correctie!AE$21="","",Correctie!AE$21*2)</f>
        <v/>
      </c>
      <c r="AF23" s="85" t="str">
        <f>IF(Correctie!AF$21="","",Correctie!AF$21*2)</f>
        <v/>
      </c>
      <c r="AG23" s="85" t="str">
        <f>IF(Correctie!AG$21="","",Correctie!AG$21*2)</f>
        <v/>
      </c>
      <c r="AH23" s="85" t="str">
        <f>IF(Correctie!AH$21="","",Correctie!AH$21*2)</f>
        <v/>
      </c>
      <c r="AI23" s="85" t="str">
        <f>IF(Correctie!AI$21="","",Correctie!AI$21*2)</f>
        <v/>
      </c>
    </row>
    <row r="24" spans="1:35" s="2" customFormat="1" ht="25.5" customHeight="1" x14ac:dyDescent="0.25">
      <c r="A24" s="174" t="str">
        <f>IF(OR($C$2=Validatie!$F$9,$C$2=Validatie!$F$10,$C$2=Validatie!$F$11),Validatie!$Y18,Validatie!$G18)</f>
        <v>Woordgebruik</v>
      </c>
      <c r="B24" s="171" t="str">
        <f>IF(OR($C$2=Validatie!$F$9,$C$2=Validatie!$F$10,$C$2=Validatie!$F$11),Validatie!$Z18,Validatie!$H18)</f>
        <v>Beoordeel of de woordkeus:
· accuraat is
· gevarieerd is</v>
      </c>
      <c r="C24" s="172"/>
      <c r="D24" s="73" t="str">
        <f>IF(OR($C$2=Validatie!$F$9,$C$2=Validatie!$F$10,$C$2=Validatie!$F$11),Validatie!$AB18,Validatie!$J18)</f>
        <v>Het woordgebruik past uitstekend bij de opdracht en ontstijgt soms dat niveau.</v>
      </c>
      <c r="E24" s="71">
        <f>IF(OR($C$2=Validatie!$F$9,$C$2=Validatie!$F$10,$C$2=Validatie!$F$11),Validatie!$AC18,Validatie!$K18)</f>
        <v>6</v>
      </c>
      <c r="F24" s="85" t="str">
        <f>IF(Correctie!F$24="","",Correctie!F$24)</f>
        <v/>
      </c>
      <c r="G24" s="85" t="str">
        <f>IF(Correctie!G$24="","",Correctie!G$24)</f>
        <v/>
      </c>
      <c r="H24" s="85" t="str">
        <f>IF(Correctie!H$24="","",Correctie!H$24)</f>
        <v/>
      </c>
      <c r="I24" s="85" t="str">
        <f>IF(Correctie!I$24="","",Correctie!I$24)</f>
        <v/>
      </c>
      <c r="J24" s="85" t="str">
        <f>IF(Correctie!J$24="","",Correctie!J$24)</f>
        <v/>
      </c>
      <c r="K24" s="85" t="str">
        <f>IF(Correctie!K$24="","",Correctie!K$24)</f>
        <v/>
      </c>
      <c r="L24" s="85" t="str">
        <f>IF(Correctie!L$24="","",Correctie!L$24)</f>
        <v/>
      </c>
      <c r="M24" s="85" t="str">
        <f>IF(Correctie!M$24="","",Correctie!M$24)</f>
        <v/>
      </c>
      <c r="N24" s="85" t="str">
        <f>IF(Correctie!N$24="","",Correctie!N$24)</f>
        <v/>
      </c>
      <c r="O24" s="85" t="str">
        <f>IF(Correctie!O$24="","",Correctie!O$24)</f>
        <v/>
      </c>
      <c r="P24" s="85" t="str">
        <f>IF(Correctie!P$24="","",Correctie!P$24)</f>
        <v/>
      </c>
      <c r="Q24" s="85" t="str">
        <f>IF(Correctie!Q$24="","",Correctie!Q$24)</f>
        <v/>
      </c>
      <c r="R24" s="85" t="str">
        <f>IF(Correctie!R$24="","",Correctie!R$24)</f>
        <v/>
      </c>
      <c r="S24" s="85" t="str">
        <f>IF(Correctie!S$24="","",Correctie!S$24)</f>
        <v/>
      </c>
      <c r="T24" s="85" t="str">
        <f>IF(Correctie!T$24="","",Correctie!T$24)</f>
        <v/>
      </c>
      <c r="U24" s="85" t="str">
        <f>IF(Correctie!U$24="","",Correctie!U$24)</f>
        <v/>
      </c>
      <c r="V24" s="85" t="str">
        <f>IF(Correctie!V$24="","",Correctie!V$24)</f>
        <v/>
      </c>
      <c r="W24" s="85" t="str">
        <f>IF(Correctie!W$24="","",Correctie!W$24)</f>
        <v/>
      </c>
      <c r="X24" s="85" t="str">
        <f>IF(Correctie!X$24="","",Correctie!X$24)</f>
        <v/>
      </c>
      <c r="Y24" s="85" t="str">
        <f>IF(Correctie!Y$24="","",Correctie!Y$24)</f>
        <v/>
      </c>
      <c r="Z24" s="85" t="str">
        <f>IF(Correctie!Z$24="","",Correctie!Z$24)</f>
        <v/>
      </c>
      <c r="AA24" s="85" t="str">
        <f>IF(Correctie!AA$24="","",Correctie!AA$24)</f>
        <v/>
      </c>
      <c r="AB24" s="85" t="str">
        <f>IF(Correctie!AB$24="","",Correctie!AB$24)</f>
        <v/>
      </c>
      <c r="AC24" s="85" t="str">
        <f>IF(Correctie!AC$24="","",Correctie!AC$24)</f>
        <v/>
      </c>
      <c r="AD24" s="85" t="str">
        <f>IF(Correctie!AD$24="","",Correctie!AD$24)</f>
        <v/>
      </c>
      <c r="AE24" s="85" t="str">
        <f>IF(Correctie!AE$24="","",Correctie!AE$24)</f>
        <v/>
      </c>
      <c r="AF24" s="85" t="str">
        <f>IF(Correctie!AF$24="","",Correctie!AF$24)</f>
        <v/>
      </c>
      <c r="AG24" s="85" t="str">
        <f>IF(Correctie!AG$24="","",Correctie!AG$24)</f>
        <v/>
      </c>
      <c r="AH24" s="85" t="str">
        <f>IF(Correctie!AH$24="","",Correctie!AH$24)</f>
        <v/>
      </c>
      <c r="AI24" s="85" t="str">
        <f>IF(Correctie!AI$24="","",Correctie!AI$24)</f>
        <v/>
      </c>
    </row>
    <row r="25" spans="1:35" s="2" customFormat="1" ht="25.5" customHeight="1" x14ac:dyDescent="0.25">
      <c r="A25" s="175"/>
      <c r="B25" s="171"/>
      <c r="C25" s="172"/>
      <c r="D25" s="73" t="str">
        <f>IF(OR($C$2=Validatie!$F$9,$C$2=Validatie!$F$10,$C$2=Validatie!$F$11),Validatie!$AB19,Validatie!$J19)</f>
        <v>Het woordgebruik sluit zeer goed aan bij de opdracht.</v>
      </c>
      <c r="E25" s="71">
        <f>IF(OR($C$2=Validatie!$F$9,$C$2=Validatie!$F$10,$C$2=Validatie!$F$11),Validatie!$AC19,Validatie!$K19)</f>
        <v>5</v>
      </c>
      <c r="F25" s="85" t="str">
        <f>IF(Correctie!F$24="","",Correctie!F$24*1.5)</f>
        <v/>
      </c>
      <c r="G25" s="85" t="str">
        <f>IF(Correctie!G$24="","",Correctie!G$24*1.5)</f>
        <v/>
      </c>
      <c r="H25" s="85" t="str">
        <f>IF(Correctie!H$24="","",Correctie!H$24*1.5)</f>
        <v/>
      </c>
      <c r="I25" s="85" t="str">
        <f>IF(Correctie!I$24="","",Correctie!I$24*1.5)</f>
        <v/>
      </c>
      <c r="J25" s="85" t="str">
        <f>IF(Correctie!J$24="","",Correctie!J$24*1.5)</f>
        <v/>
      </c>
      <c r="K25" s="85" t="str">
        <f>IF(Correctie!K$24="","",Correctie!K$24*1.5)</f>
        <v/>
      </c>
      <c r="L25" s="85" t="str">
        <f>IF(Correctie!L$24="","",Correctie!L$24*1.5)</f>
        <v/>
      </c>
      <c r="M25" s="85" t="str">
        <f>IF(Correctie!M$24="","",Correctie!M$24*1.5)</f>
        <v/>
      </c>
      <c r="N25" s="85" t="str">
        <f>IF(Correctie!N$24="","",Correctie!N$24*1.5)</f>
        <v/>
      </c>
      <c r="O25" s="85" t="str">
        <f>IF(Correctie!O$24="","",Correctie!O$24*1.5)</f>
        <v/>
      </c>
      <c r="P25" s="85" t="str">
        <f>IF(Correctie!P$24="","",Correctie!P$24*1.5)</f>
        <v/>
      </c>
      <c r="Q25" s="85" t="str">
        <f>IF(Correctie!Q$24="","",Correctie!Q$24*1.5)</f>
        <v/>
      </c>
      <c r="R25" s="85" t="str">
        <f>IF(Correctie!R$24="","",Correctie!R$24*1.5)</f>
        <v/>
      </c>
      <c r="S25" s="85" t="str">
        <f>IF(Correctie!S$24="","",Correctie!S$24*1.5)</f>
        <v/>
      </c>
      <c r="T25" s="85" t="str">
        <f>IF(Correctie!T$24="","",Correctie!T$24*1.5)</f>
        <v/>
      </c>
      <c r="U25" s="85" t="str">
        <f>IF(Correctie!U$24="","",Correctie!U$24*1.5)</f>
        <v/>
      </c>
      <c r="V25" s="85" t="str">
        <f>IF(Correctie!V$24="","",Correctie!V$24*1.5)</f>
        <v/>
      </c>
      <c r="W25" s="85" t="str">
        <f>IF(Correctie!W$24="","",Correctie!W$24*1.5)</f>
        <v/>
      </c>
      <c r="X25" s="85" t="str">
        <f>IF(Correctie!X$24="","",Correctie!X$24*1.5)</f>
        <v/>
      </c>
      <c r="Y25" s="85" t="str">
        <f>IF(Correctie!Y$24="","",Correctie!Y$24*1.5)</f>
        <v/>
      </c>
      <c r="Z25" s="85" t="str">
        <f>IF(Correctie!Z$24="","",Correctie!Z$24*1.5)</f>
        <v/>
      </c>
      <c r="AA25" s="85" t="str">
        <f>IF(Correctie!AA$24="","",Correctie!AA$24*1.5)</f>
        <v/>
      </c>
      <c r="AB25" s="85" t="str">
        <f>IF(Correctie!AB$24="","",Correctie!AB$24*1.5)</f>
        <v/>
      </c>
      <c r="AC25" s="85" t="str">
        <f>IF(Correctie!AC$24="","",Correctie!AC$24*1.5)</f>
        <v/>
      </c>
      <c r="AD25" s="85" t="str">
        <f>IF(Correctie!AD$24="","",Correctie!AD$24*1.5)</f>
        <v/>
      </c>
      <c r="AE25" s="85" t="str">
        <f>IF(Correctie!AE$24="","",Correctie!AE$24*1.5)</f>
        <v/>
      </c>
      <c r="AF25" s="85" t="str">
        <f>IF(Correctie!AF$24="","",Correctie!AF$24*1.5)</f>
        <v/>
      </c>
      <c r="AG25" s="85" t="str">
        <f>IF(Correctie!AG$24="","",Correctie!AG$24*1.5)</f>
        <v/>
      </c>
      <c r="AH25" s="85" t="str">
        <f>IF(Correctie!AH$24="","",Correctie!AH$24*1.5)</f>
        <v/>
      </c>
      <c r="AI25" s="85" t="str">
        <f>IF(Correctie!AI$24="","",Correctie!AI$24*1.5)</f>
        <v/>
      </c>
    </row>
    <row r="26" spans="1:35" s="2" customFormat="1" ht="25.5" customHeight="1" x14ac:dyDescent="0.25">
      <c r="A26" s="175"/>
      <c r="B26" s="173"/>
      <c r="C26" s="172"/>
      <c r="D26" s="73" t="str">
        <f>IF(OR($C$2=Validatie!$F$9,$C$2=Validatie!$F$10,$C$2=Validatie!$F$11),Validatie!$AB20,Validatie!$J20)</f>
        <v>Het woordgebruik sluit goed aan bij de opdracht.</v>
      </c>
      <c r="E26" s="71">
        <f>IF(OR($C$2=Validatie!$F$9,$C$2=Validatie!$F$10,$C$2=Validatie!$F$11),Validatie!$AC20,Validatie!$K20)</f>
        <v>4</v>
      </c>
      <c r="F26" s="85" t="str">
        <f>IF(Correctie!F$24="","",Correctie!F$24*2)</f>
        <v/>
      </c>
      <c r="G26" s="85" t="str">
        <f>IF(Correctie!G$24="","",Correctie!G$24*2)</f>
        <v/>
      </c>
      <c r="H26" s="85" t="str">
        <f>IF(Correctie!H$24="","",Correctie!H$24*2)</f>
        <v/>
      </c>
      <c r="I26" s="85" t="str">
        <f>IF(Correctie!I$24="","",Correctie!I$24*2)</f>
        <v/>
      </c>
      <c r="J26" s="85" t="str">
        <f>IF(Correctie!J$24="","",Correctie!J$24*2)</f>
        <v/>
      </c>
      <c r="K26" s="85" t="str">
        <f>IF(Correctie!K$24="","",Correctie!K$24*2)</f>
        <v/>
      </c>
      <c r="L26" s="85" t="str">
        <f>IF(Correctie!L$24="","",Correctie!L$24*2)</f>
        <v/>
      </c>
      <c r="M26" s="85" t="str">
        <f>IF(Correctie!M$24="","",Correctie!M$24*2)</f>
        <v/>
      </c>
      <c r="N26" s="85" t="str">
        <f>IF(Correctie!N$24="","",Correctie!N$24*2)</f>
        <v/>
      </c>
      <c r="O26" s="85" t="str">
        <f>IF(Correctie!O$24="","",Correctie!O$24*2)</f>
        <v/>
      </c>
      <c r="P26" s="85" t="str">
        <f>IF(Correctie!P$24="","",Correctie!P$24*2)</f>
        <v/>
      </c>
      <c r="Q26" s="85" t="str">
        <f>IF(Correctie!Q$24="","",Correctie!Q$24*2)</f>
        <v/>
      </c>
      <c r="R26" s="85" t="str">
        <f>IF(Correctie!R$24="","",Correctie!R$24*2)</f>
        <v/>
      </c>
      <c r="S26" s="85" t="str">
        <f>IF(Correctie!S$24="","",Correctie!S$24*2)</f>
        <v/>
      </c>
      <c r="T26" s="85" t="str">
        <f>IF(Correctie!T$24="","",Correctie!T$24*2)</f>
        <v/>
      </c>
      <c r="U26" s="85" t="str">
        <f>IF(Correctie!U$24="","",Correctie!U$24*2)</f>
        <v/>
      </c>
      <c r="V26" s="85" t="str">
        <f>IF(Correctie!V$24="","",Correctie!V$24*2)</f>
        <v/>
      </c>
      <c r="W26" s="85" t="str">
        <f>IF(Correctie!W$24="","",Correctie!W$24*2)</f>
        <v/>
      </c>
      <c r="X26" s="85" t="str">
        <f>IF(Correctie!X$24="","",Correctie!X$24*2)</f>
        <v/>
      </c>
      <c r="Y26" s="85" t="str">
        <f>IF(Correctie!Y$24="","",Correctie!Y$24*2)</f>
        <v/>
      </c>
      <c r="Z26" s="85" t="str">
        <f>IF(Correctie!Z$24="","",Correctie!Z$24*2)</f>
        <v/>
      </c>
      <c r="AA26" s="85" t="str">
        <f>IF(Correctie!AA$24="","",Correctie!AA$24*2)</f>
        <v/>
      </c>
      <c r="AB26" s="85" t="str">
        <f>IF(Correctie!AB$24="","",Correctie!AB$24*2)</f>
        <v/>
      </c>
      <c r="AC26" s="85" t="str">
        <f>IF(Correctie!AC$24="","",Correctie!AC$24*2)</f>
        <v/>
      </c>
      <c r="AD26" s="85" t="str">
        <f>IF(Correctie!AD$24="","",Correctie!AD$24*2)</f>
        <v/>
      </c>
      <c r="AE26" s="85" t="str">
        <f>IF(Correctie!AE$24="","",Correctie!AE$24*2)</f>
        <v/>
      </c>
      <c r="AF26" s="85" t="str">
        <f>IF(Correctie!AF$24="","",Correctie!AF$24*2)</f>
        <v/>
      </c>
      <c r="AG26" s="85" t="str">
        <f>IF(Correctie!AG$24="","",Correctie!AG$24*2)</f>
        <v/>
      </c>
      <c r="AH26" s="85" t="str">
        <f>IF(Correctie!AH$24="","",Correctie!AH$24*2)</f>
        <v/>
      </c>
      <c r="AI26" s="85" t="str">
        <f>IF(Correctie!AI$24="","",Correctie!AI$24*2)</f>
        <v/>
      </c>
    </row>
    <row r="27" spans="1:35" s="2" customFormat="1" ht="25.5" customHeight="1" x14ac:dyDescent="0.25">
      <c r="A27" s="175"/>
      <c r="B27" s="173"/>
      <c r="C27" s="172"/>
      <c r="D27" s="73" t="str">
        <f>IF(OR($C$2=Validatie!$F$9,$C$2=Validatie!$F$10,$C$2=Validatie!$F$11),Validatie!$AB21,Validatie!$J21)</f>
        <v>Het woordgebruik sluit voldoende aan bij de opdracht.</v>
      </c>
      <c r="E27" s="71">
        <f>IF(OR($C$2=Validatie!$F$9,$C$2=Validatie!$F$10,$C$2=Validatie!$F$11),Validatie!$AC21,Validatie!$K21)</f>
        <v>3</v>
      </c>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row>
    <row r="28" spans="1:35" s="2" customFormat="1" ht="25.5" customHeight="1" x14ac:dyDescent="0.25">
      <c r="A28" s="175"/>
      <c r="B28" s="173"/>
      <c r="C28" s="172"/>
      <c r="D28" s="73" t="str">
        <f>IF(OR($C$2=Validatie!$F$9,$C$2=Validatie!$F$10,$C$2=Validatie!$F$11),Validatie!$AB22,Validatie!$J22)</f>
        <v>Het woordgebruik sluit maar matig aan bij de opdracht.</v>
      </c>
      <c r="E28" s="71">
        <f>IF(OR($C$2=Validatie!$F$9,$C$2=Validatie!$F$10,$C$2=Validatie!$F$11),Validatie!$AC22,Validatie!$K22)</f>
        <v>2</v>
      </c>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row>
    <row r="29" spans="1:35" s="2" customFormat="1" ht="25.5" customHeight="1" x14ac:dyDescent="0.25">
      <c r="A29" s="175"/>
      <c r="B29" s="173"/>
      <c r="C29" s="172"/>
      <c r="D29" s="73" t="str">
        <f>IF(OR($C$2=Validatie!$F$9,$C$2=Validatie!$F$10,$C$2=Validatie!$F$11),Validatie!$AB23,Validatie!$J23)</f>
        <v xml:space="preserve">Het woordgebruik schiet tekort. </v>
      </c>
      <c r="E29" s="71">
        <f>IF(OR($C$2=Validatie!$F$9,$C$2=Validatie!$F$10,$C$2=Validatie!$F$11),Validatie!$AC23,Validatie!$K23)</f>
        <v>0</v>
      </c>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row>
    <row r="30" spans="1:35" s="2" customFormat="1" ht="41.25" customHeight="1" x14ac:dyDescent="0.25">
      <c r="A30" s="176" t="str">
        <f>IF(OR($C$2=Validatie!$F$9,$C$2=Validatie!$F$10,$C$2=Validatie!$F$11),Validatie!$Y24,Validatie!$G24)</f>
        <v>Coherentie</v>
      </c>
      <c r="B30" s="169" t="str">
        <f>IF(OR($C$2=Validatie!$F$9,$C$2=Validatie!$F$10,$C$2=Validatie!$F$11,$C$2=Validatie!$F$12),Validatie!$Z24,Validatie!$H24)</f>
        <v>Beoordeel of de tekst goed is
gestructureerd.</v>
      </c>
      <c r="C30" s="170"/>
      <c r="D30" s="73" t="str">
        <f>IF(OR($C$2=Validatie!$F$9,$C$2=Validatie!$F$10,$C$2=Validatie!$F$11),Validatie!$AB24,Validatie!$J24)</f>
        <v>De opbouw van de tekst is, gezien de opdracht, goed.</v>
      </c>
      <c r="E30" s="71">
        <f>IF(OR($C$2=Validatie!$F$9,$C$2=Validatie!$F$10,$C$2=Validatie!$F$11),Validatie!$AC24,Validatie!$K24)</f>
        <v>2</v>
      </c>
      <c r="F30" s="85" t="str">
        <f>IF(Correctie!F$30="","",Correctie!F$30)</f>
        <v/>
      </c>
      <c r="G30" s="85" t="str">
        <f>IF(Correctie!G$30="","",Correctie!G$30)</f>
        <v/>
      </c>
      <c r="H30" s="85" t="str">
        <f>IF(Correctie!H$30="","",Correctie!H$30)</f>
        <v/>
      </c>
      <c r="I30" s="85" t="str">
        <f>IF(Correctie!I$30="","",Correctie!I$30)</f>
        <v/>
      </c>
      <c r="J30" s="85" t="str">
        <f>IF(Correctie!J$30="","",Correctie!J$30)</f>
        <v/>
      </c>
      <c r="K30" s="85" t="str">
        <f>IF(Correctie!K$30="","",Correctie!K$30)</f>
        <v/>
      </c>
      <c r="L30" s="85" t="str">
        <f>IF(Correctie!L$30="","",Correctie!L$30)</f>
        <v/>
      </c>
      <c r="M30" s="85" t="str">
        <f>IF(Correctie!M$30="","",Correctie!M$30)</f>
        <v/>
      </c>
      <c r="N30" s="85" t="str">
        <f>IF(Correctie!N$30="","",Correctie!N$30)</f>
        <v/>
      </c>
      <c r="O30" s="85" t="str">
        <f>IF(Correctie!O$30="","",Correctie!O$30)</f>
        <v/>
      </c>
      <c r="P30" s="85" t="str">
        <f>IF(Correctie!P$30="","",Correctie!P$30)</f>
        <v/>
      </c>
      <c r="Q30" s="85" t="str">
        <f>IF(Correctie!Q$30="","",Correctie!Q$30)</f>
        <v/>
      </c>
      <c r="R30" s="85" t="str">
        <f>IF(Correctie!R$30="","",Correctie!R$30)</f>
        <v/>
      </c>
      <c r="S30" s="85" t="str">
        <f>IF(Correctie!S$30="","",Correctie!S$30)</f>
        <v/>
      </c>
      <c r="T30" s="85" t="str">
        <f>IF(Correctie!T$30="","",Correctie!T$30)</f>
        <v/>
      </c>
      <c r="U30" s="85" t="str">
        <f>IF(Correctie!U$30="","",Correctie!U$30)</f>
        <v/>
      </c>
      <c r="V30" s="85" t="str">
        <f>IF(Correctie!V$30="","",Correctie!V$30)</f>
        <v/>
      </c>
      <c r="W30" s="85" t="str">
        <f>IF(Correctie!W$30="","",Correctie!W$30)</f>
        <v/>
      </c>
      <c r="X30" s="85" t="str">
        <f>IF(Correctie!X$30="","",Correctie!X$30)</f>
        <v/>
      </c>
      <c r="Y30" s="85" t="str">
        <f>IF(Correctie!Y$30="","",Correctie!Y$30)</f>
        <v/>
      </c>
      <c r="Z30" s="85" t="str">
        <f>IF(Correctie!Z$30="","",Correctie!Z$30)</f>
        <v/>
      </c>
      <c r="AA30" s="85" t="str">
        <f>IF(Correctie!AA$30="","",Correctie!AA$30)</f>
        <v/>
      </c>
      <c r="AB30" s="85" t="str">
        <f>IF(Correctie!AB$30="","",Correctie!AB$30)</f>
        <v/>
      </c>
      <c r="AC30" s="85" t="str">
        <f>IF(Correctie!AC$30="","",Correctie!AC$30)</f>
        <v/>
      </c>
      <c r="AD30" s="85" t="str">
        <f>IF(Correctie!AD$30="","",Correctie!AD$30)</f>
        <v/>
      </c>
      <c r="AE30" s="85" t="str">
        <f>IF(Correctie!AE$30="","",Correctie!AE$30)</f>
        <v/>
      </c>
      <c r="AF30" s="85" t="str">
        <f>IF(Correctie!AF$30="","",Correctie!AF$30)</f>
        <v/>
      </c>
      <c r="AG30" s="85" t="str">
        <f>IF(Correctie!AG$30="","",Correctie!AG$30)</f>
        <v/>
      </c>
      <c r="AH30" s="85" t="str">
        <f>IF(Correctie!AH$30="","",Correctie!AH$30)</f>
        <v/>
      </c>
      <c r="AI30" s="85" t="str">
        <f>IF(Correctie!AI$30="","",Correctie!AI$30)</f>
        <v/>
      </c>
    </row>
    <row r="31" spans="1:35" s="2" customFormat="1" ht="46.5" customHeight="1" x14ac:dyDescent="0.25">
      <c r="A31" s="175"/>
      <c r="B31" s="169"/>
      <c r="C31" s="170"/>
      <c r="D31" s="73" t="str">
        <f>IF(OR($C$2=Validatie!$F$9,$C$2=Validatie!$F$10,$C$2=Validatie!$F$11),Validatie!$AB25,Validatie!$J25)</f>
        <v>De opbouw van de tekst is, gezien de opdracht, voldoende.</v>
      </c>
      <c r="E31" s="71">
        <f>IF(OR($C$2=Validatie!$F$9,$C$2=Validatie!$F$10,$C$2=Validatie!$F$11),Validatie!$AC25,Validatie!$K25)</f>
        <v>1</v>
      </c>
      <c r="F31" s="85" t="str">
        <f>IF(Correctie!F$30="","",Correctie!F$30*1.5)</f>
        <v/>
      </c>
      <c r="G31" s="85" t="str">
        <f>IF(Correctie!G$30="","",Correctie!G$30*1.5)</f>
        <v/>
      </c>
      <c r="H31" s="85" t="str">
        <f>IF(Correctie!H$30="","",Correctie!H$30*1.5)</f>
        <v/>
      </c>
      <c r="I31" s="85" t="str">
        <f>IF(Correctie!I$30="","",Correctie!I$30*1.5)</f>
        <v/>
      </c>
      <c r="J31" s="85" t="str">
        <f>IF(Correctie!J$30="","",Correctie!J$30*1.5)</f>
        <v/>
      </c>
      <c r="K31" s="85" t="str">
        <f>IF(Correctie!K$30="","",Correctie!K$30*1.5)</f>
        <v/>
      </c>
      <c r="L31" s="85" t="str">
        <f>IF(Correctie!L$30="","",Correctie!L$30*1.5)</f>
        <v/>
      </c>
      <c r="M31" s="85" t="str">
        <f>IF(Correctie!M$30="","",Correctie!M$30*1.5)</f>
        <v/>
      </c>
      <c r="N31" s="85" t="str">
        <f>IF(Correctie!N$30="","",Correctie!N$30*1.5)</f>
        <v/>
      </c>
      <c r="O31" s="85" t="str">
        <f>IF(Correctie!O$30="","",Correctie!O$30*1.5)</f>
        <v/>
      </c>
      <c r="P31" s="85" t="str">
        <f>IF(Correctie!P$30="","",Correctie!P$30*1.5)</f>
        <v/>
      </c>
      <c r="Q31" s="85" t="str">
        <f>IF(Correctie!Q$30="","",Correctie!Q$30*1.5)</f>
        <v/>
      </c>
      <c r="R31" s="85" t="str">
        <f>IF(Correctie!R$30="","",Correctie!R$30*1.5)</f>
        <v/>
      </c>
      <c r="S31" s="85" t="str">
        <f>IF(Correctie!S$30="","",Correctie!S$30*1.5)</f>
        <v/>
      </c>
      <c r="T31" s="85" t="str">
        <f>IF(Correctie!T$30="","",Correctie!T$30*1.5)</f>
        <v/>
      </c>
      <c r="U31" s="85" t="str">
        <f>IF(Correctie!U$30="","",Correctie!U$30*1.5)</f>
        <v/>
      </c>
      <c r="V31" s="85" t="str">
        <f>IF(Correctie!V$30="","",Correctie!V$30*1.5)</f>
        <v/>
      </c>
      <c r="W31" s="85" t="str">
        <f>IF(Correctie!W$30="","",Correctie!W$30*1.5)</f>
        <v/>
      </c>
      <c r="X31" s="85" t="str">
        <f>IF(Correctie!X$30="","",Correctie!X$30*1.5)</f>
        <v/>
      </c>
      <c r="Y31" s="85" t="str">
        <f>IF(Correctie!Y$30="","",Correctie!Y$30*1.5)</f>
        <v/>
      </c>
      <c r="Z31" s="85" t="str">
        <f>IF(Correctie!Z$30="","",Correctie!Z$30*1.5)</f>
        <v/>
      </c>
      <c r="AA31" s="85" t="str">
        <f>IF(Correctie!AA$30="","",Correctie!AA$30*1.5)</f>
        <v/>
      </c>
      <c r="AB31" s="85" t="str">
        <f>IF(Correctie!AB$30="","",Correctie!AB$30*1.5)</f>
        <v/>
      </c>
      <c r="AC31" s="85" t="str">
        <f>IF(Correctie!AC$30="","",Correctie!AC$30*1.5)</f>
        <v/>
      </c>
      <c r="AD31" s="85" t="str">
        <f>IF(Correctie!AD$30="","",Correctie!AD$30*1.5)</f>
        <v/>
      </c>
      <c r="AE31" s="85" t="str">
        <f>IF(Correctie!AE$30="","",Correctie!AE$30*1.5)</f>
        <v/>
      </c>
      <c r="AF31" s="85" t="str">
        <f>IF(Correctie!AF$30="","",Correctie!AF$30*1.5)</f>
        <v/>
      </c>
      <c r="AG31" s="85" t="str">
        <f>IF(Correctie!AG$30="","",Correctie!AG$30*1.5)</f>
        <v/>
      </c>
      <c r="AH31" s="85" t="str">
        <f>IF(Correctie!AH$30="","",Correctie!AH$30*1.5)</f>
        <v/>
      </c>
      <c r="AI31" s="85" t="str">
        <f>IF(Correctie!AI$30="","",Correctie!AI$30*1.5)</f>
        <v/>
      </c>
    </row>
    <row r="32" spans="1:35" s="2" customFormat="1" ht="42.75" customHeight="1" x14ac:dyDescent="0.25">
      <c r="A32" s="175"/>
      <c r="B32" s="170"/>
      <c r="C32" s="170"/>
      <c r="D32" s="73" t="str">
        <f>IF(OR($C$2=Validatie!$F$9,$C$2=Validatie!$F$10,$C$2=Validatie!$F$11),Validatie!$AB26,Validatie!$J26)</f>
        <v>De opbouw van de tekst is, gezien de opdracht, onvoldoende.</v>
      </c>
      <c r="E32" s="71">
        <f>IF(OR($C$2=Validatie!$F$9,$C$2=Validatie!$F$10,$C$2=Validatie!$F$11),Validatie!$AC26,Validatie!$K26)</f>
        <v>0</v>
      </c>
      <c r="F32" s="85" t="str">
        <f>IF(Correctie!F$30="","",Correctie!F$30*2)</f>
        <v/>
      </c>
      <c r="G32" s="85" t="str">
        <f>IF(Correctie!G$30="","",Correctie!G$30*2)</f>
        <v/>
      </c>
      <c r="H32" s="85" t="str">
        <f>IF(Correctie!H$30="","",Correctie!H$30*2)</f>
        <v/>
      </c>
      <c r="I32" s="85" t="str">
        <f>IF(Correctie!I$30="","",Correctie!I$30*2)</f>
        <v/>
      </c>
      <c r="J32" s="85" t="str">
        <f>IF(Correctie!J$30="","",Correctie!J$30*2)</f>
        <v/>
      </c>
      <c r="K32" s="85" t="str">
        <f>IF(Correctie!K$30="","",Correctie!K$30*2)</f>
        <v/>
      </c>
      <c r="L32" s="85" t="str">
        <f>IF(Correctie!L$30="","",Correctie!L$30*2)</f>
        <v/>
      </c>
      <c r="M32" s="85" t="str">
        <f>IF(Correctie!M$30="","",Correctie!M$30*2)</f>
        <v/>
      </c>
      <c r="N32" s="85" t="str">
        <f>IF(Correctie!N$30="","",Correctie!N$30*2)</f>
        <v/>
      </c>
      <c r="O32" s="85" t="str">
        <f>IF(Correctie!O$30="","",Correctie!O$30*2)</f>
        <v/>
      </c>
      <c r="P32" s="85" t="str">
        <f>IF(Correctie!P$30="","",Correctie!P$30*2)</f>
        <v/>
      </c>
      <c r="Q32" s="85" t="str">
        <f>IF(Correctie!Q$30="","",Correctie!Q$30*2)</f>
        <v/>
      </c>
      <c r="R32" s="85" t="str">
        <f>IF(Correctie!R$30="","",Correctie!R$30*2)</f>
        <v/>
      </c>
      <c r="S32" s="85" t="str">
        <f>IF(Correctie!S$30="","",Correctie!S$30*2)</f>
        <v/>
      </c>
      <c r="T32" s="85" t="str">
        <f>IF(Correctie!T$30="","",Correctie!T$30*2)</f>
        <v/>
      </c>
      <c r="U32" s="85" t="str">
        <f>IF(Correctie!U$30="","",Correctie!U$30*2)</f>
        <v/>
      </c>
      <c r="V32" s="85" t="str">
        <f>IF(Correctie!V$30="","",Correctie!V$30*2)</f>
        <v/>
      </c>
      <c r="W32" s="85" t="str">
        <f>IF(Correctie!W$30="","",Correctie!W$30*2)</f>
        <v/>
      </c>
      <c r="X32" s="85" t="str">
        <f>IF(Correctie!X$30="","",Correctie!X$30*2)</f>
        <v/>
      </c>
      <c r="Y32" s="85" t="str">
        <f>IF(Correctie!Y$30="","",Correctie!Y$30*2)</f>
        <v/>
      </c>
      <c r="Z32" s="85" t="str">
        <f>IF(Correctie!Z$30="","",Correctie!Z$30*2)</f>
        <v/>
      </c>
      <c r="AA32" s="85" t="str">
        <f>IF(Correctie!AA$30="","",Correctie!AA$30*2)</f>
        <v/>
      </c>
      <c r="AB32" s="85" t="str">
        <f>IF(Correctie!AB$30="","",Correctie!AB$30*2)</f>
        <v/>
      </c>
      <c r="AC32" s="85" t="str">
        <f>IF(Correctie!AC$30="","",Correctie!AC$30*2)</f>
        <v/>
      </c>
      <c r="AD32" s="85" t="str">
        <f>IF(Correctie!AD$30="","",Correctie!AD$30*2)</f>
        <v/>
      </c>
      <c r="AE32" s="85" t="str">
        <f>IF(Correctie!AE$30="","",Correctie!AE$30*2)</f>
        <v/>
      </c>
      <c r="AF32" s="85" t="str">
        <f>IF(Correctie!AF$30="","",Correctie!AF$30*2)</f>
        <v/>
      </c>
      <c r="AG32" s="85" t="str">
        <f>IF(Correctie!AG$30="","",Correctie!AG$30*2)</f>
        <v/>
      </c>
      <c r="AH32" s="85" t="str">
        <f>IF(Correctie!AH$30="","",Correctie!AH$30*2)</f>
        <v/>
      </c>
      <c r="AI32" s="85" t="str">
        <f>IF(Correctie!AI$30="","",Correctie!AI$30*2)</f>
        <v/>
      </c>
    </row>
    <row r="33" spans="1:65" s="4" customFormat="1" ht="21" customHeight="1" thickBot="1" x14ac:dyDescent="0.3">
      <c r="A33" s="92" t="s">
        <v>113</v>
      </c>
      <c r="B33" s="204">
        <f>IF(Basisgegevens!C8=Validatie!BF5,0,(LOOKUP(C2,Validatie!A2:A38,Validatie!B2:B38)))</f>
        <v>0</v>
      </c>
      <c r="C33" s="205"/>
      <c r="D33" s="74" t="s">
        <v>2</v>
      </c>
      <c r="E33" s="76"/>
      <c r="F33" s="129">
        <f>Correctie!F33</f>
        <v>0</v>
      </c>
      <c r="G33" s="129">
        <f>Correctie!G33</f>
        <v>0</v>
      </c>
      <c r="H33" s="129">
        <f>Correctie!H33</f>
        <v>0</v>
      </c>
      <c r="I33" s="129">
        <f>Correctie!I33</f>
        <v>0</v>
      </c>
      <c r="J33" s="129">
        <f>Correctie!J33</f>
        <v>0</v>
      </c>
      <c r="K33" s="129">
        <f>Correctie!K33</f>
        <v>0</v>
      </c>
      <c r="L33" s="129">
        <f>Correctie!L33</f>
        <v>0</v>
      </c>
      <c r="M33" s="129">
        <f>Correctie!M33</f>
        <v>0</v>
      </c>
      <c r="N33" s="129">
        <f>Correctie!N33</f>
        <v>0</v>
      </c>
      <c r="O33" s="129">
        <f>Correctie!O33</f>
        <v>0</v>
      </c>
      <c r="P33" s="129">
        <f>Correctie!P33</f>
        <v>0</v>
      </c>
      <c r="Q33" s="129">
        <f>Correctie!Q33</f>
        <v>0</v>
      </c>
      <c r="R33" s="129">
        <f>Correctie!R33</f>
        <v>0</v>
      </c>
      <c r="S33" s="129">
        <f>Correctie!S33</f>
        <v>0</v>
      </c>
      <c r="T33" s="129">
        <f>Correctie!T33</f>
        <v>0</v>
      </c>
      <c r="U33" s="129">
        <f>Correctie!U33</f>
        <v>0</v>
      </c>
      <c r="V33" s="129">
        <f>Correctie!V33</f>
        <v>0</v>
      </c>
      <c r="W33" s="129">
        <f>Correctie!W33</f>
        <v>0</v>
      </c>
      <c r="X33" s="129">
        <f>Correctie!X33</f>
        <v>0</v>
      </c>
      <c r="Y33" s="129">
        <f>Correctie!Y33</f>
        <v>0</v>
      </c>
      <c r="Z33" s="129">
        <f>Correctie!Z33</f>
        <v>0</v>
      </c>
      <c r="AA33" s="129">
        <f>Correctie!AA33</f>
        <v>0</v>
      </c>
      <c r="AB33" s="129">
        <f>Correctie!AB33</f>
        <v>0</v>
      </c>
      <c r="AC33" s="129">
        <f>Correctie!AC33</f>
        <v>0</v>
      </c>
      <c r="AD33" s="129">
        <f>Correctie!AD33</f>
        <v>0</v>
      </c>
      <c r="AE33" s="129">
        <f>Correctie!AE33</f>
        <v>0</v>
      </c>
      <c r="AF33" s="129">
        <f>Correctie!AF33</f>
        <v>0</v>
      </c>
      <c r="AG33" s="129">
        <f>Correctie!AG33</f>
        <v>0</v>
      </c>
      <c r="AH33" s="129">
        <f>Correctie!AH33</f>
        <v>0</v>
      </c>
      <c r="AI33" s="129">
        <f>Correctie!AI33</f>
        <v>0</v>
      </c>
    </row>
    <row r="34" spans="1:65" s="2" customFormat="1" ht="20.25" customHeight="1" thickTop="1" x14ac:dyDescent="0.4">
      <c r="A34" s="155" t="s">
        <v>122</v>
      </c>
      <c r="B34" s="156"/>
      <c r="C34" s="156"/>
      <c r="D34" s="157" t="s">
        <v>121</v>
      </c>
      <c r="E34" s="158"/>
      <c r="F34" s="130">
        <f>IF(F$33="",0,(IF((F$33&lt;$B$33),IF($B$33-F$33&gt;=50,5,IF($B$33-F$33&gt;=40,4,IF($B$33-F$33&gt;=30,3,IF($B$33-F$33&gt;=20,2,IF($B$33-F$33&gt;=10,1))))))))+IF(F$33="",0,(IF((F$33&lt;$B$33),IF($B$33-F$33&gt;=50,0,IF($B$33-F$33&gt;=40,0,IF($B$33-F$33&gt;=30,0,IF($B$33-F$33&gt;=20,0,IF($B$33-F$33&gt;=10,0))))))))</f>
        <v>0</v>
      </c>
      <c r="G34" s="130">
        <f t="shared" ref="G34:AI34" si="0">IF(G$33="",0,(IF((G$33&lt;$B$33),IF($B$33-G$33&gt;=50,5,IF($B$33-G$33&gt;=40,4,IF($B$33-G$33&gt;=30,3,IF($B$33-G$33&gt;=20,2,IF($B$33-G$33&gt;=10,1))))))))+IF(G$33="",0,(IF((G$33&lt;$B$33),IF($B$33-G$33&gt;=50,0,IF($B$33-G$33&gt;=40,0,IF($B$33-G$33&gt;=30,0,IF($B$33-G$33&gt;=20,0,IF($B$33-G$33&gt;=10,0))))))))</f>
        <v>0</v>
      </c>
      <c r="H34" s="130">
        <f t="shared" si="0"/>
        <v>0</v>
      </c>
      <c r="I34" s="130">
        <f t="shared" si="0"/>
        <v>0</v>
      </c>
      <c r="J34" s="130">
        <f t="shared" si="0"/>
        <v>0</v>
      </c>
      <c r="K34" s="130">
        <f t="shared" si="0"/>
        <v>0</v>
      </c>
      <c r="L34" s="130">
        <f t="shared" si="0"/>
        <v>0</v>
      </c>
      <c r="M34" s="130">
        <f t="shared" si="0"/>
        <v>0</v>
      </c>
      <c r="N34" s="130">
        <f t="shared" si="0"/>
        <v>0</v>
      </c>
      <c r="O34" s="130">
        <f t="shared" si="0"/>
        <v>0</v>
      </c>
      <c r="P34" s="130">
        <f t="shared" si="0"/>
        <v>0</v>
      </c>
      <c r="Q34" s="130">
        <f t="shared" si="0"/>
        <v>0</v>
      </c>
      <c r="R34" s="130">
        <f t="shared" si="0"/>
        <v>0</v>
      </c>
      <c r="S34" s="130">
        <f t="shared" si="0"/>
        <v>0</v>
      </c>
      <c r="T34" s="130">
        <f t="shared" si="0"/>
        <v>0</v>
      </c>
      <c r="U34" s="130">
        <f t="shared" si="0"/>
        <v>0</v>
      </c>
      <c r="V34" s="130">
        <f t="shared" si="0"/>
        <v>0</v>
      </c>
      <c r="W34" s="130">
        <f t="shared" si="0"/>
        <v>0</v>
      </c>
      <c r="X34" s="130">
        <f t="shared" si="0"/>
        <v>0</v>
      </c>
      <c r="Y34" s="130">
        <f t="shared" si="0"/>
        <v>0</v>
      </c>
      <c r="Z34" s="130">
        <f t="shared" si="0"/>
        <v>0</v>
      </c>
      <c r="AA34" s="130">
        <f t="shared" si="0"/>
        <v>0</v>
      </c>
      <c r="AB34" s="130">
        <f t="shared" si="0"/>
        <v>0</v>
      </c>
      <c r="AC34" s="130">
        <f t="shared" si="0"/>
        <v>0</v>
      </c>
      <c r="AD34" s="130">
        <f t="shared" si="0"/>
        <v>0</v>
      </c>
      <c r="AE34" s="130">
        <f t="shared" si="0"/>
        <v>0</v>
      </c>
      <c r="AF34" s="130">
        <f t="shared" si="0"/>
        <v>0</v>
      </c>
      <c r="AG34" s="130">
        <f t="shared" si="0"/>
        <v>0</v>
      </c>
      <c r="AH34" s="130">
        <f t="shared" si="0"/>
        <v>0</v>
      </c>
      <c r="AI34" s="130">
        <f t="shared" si="0"/>
        <v>0</v>
      </c>
    </row>
    <row r="35" spans="1:65" ht="21" customHeight="1" thickBot="1" x14ac:dyDescent="0.35">
      <c r="A35" s="155" t="s">
        <v>123</v>
      </c>
      <c r="B35" s="156"/>
      <c r="C35" s="156"/>
      <c r="D35" s="159" t="s">
        <v>1</v>
      </c>
      <c r="E35" s="160"/>
      <c r="F35" s="87" t="e">
        <f>IF($A$5=Validatie!$F$2,(F$8+F$15+F$21+F$24+F$30),IF($A$5=Validatie!$F$3,(F$8+F$15+F$21+F$24+F$30),IF($A$5=Validatie!$F$4,(F$9+F$15+F$21+F$24+F$30),IF($A$5=Validatie!$F$5,(F$10+F$15+F$21+F$24+F$30),IF($A$5=Validatie!$F$6,(F$11+F$16+F$22+F$25+F$31),IF($A$5=Validatie!$F$7,(F$12+F$17+F$23+F$26+F$32),IF($A$5=Validatie!$F$8,(F$8+F$17+F$23+F$26+F$32))))))))-F34</f>
        <v>#N/A</v>
      </c>
      <c r="G35" s="87" t="e">
        <f>IF($A$5=Validatie!$F$2,(G$8+G$15+G$21+G$24+G$30),IF($A$5=Validatie!$F$3,(G$8+G$15+G$21+G$24+G$30),IF($A$5=Validatie!$F$4,(G$9+G$15+G$21+G$24+G$30),IF($A$5=Validatie!$F$5,(G$10+G$15+G$21+G$24+G$30),IF($A$5=Validatie!$F$6,(G$11+G$16+G$22+G$25+G$31),IF($A$5=Validatie!$F$7,(G$12+G$17+G$23+G$26+G$32),IF($A$5=Validatie!$F$8,(G$8+G$17+G$23+G$26+G$32))))))))-G34</f>
        <v>#N/A</v>
      </c>
      <c r="H35" s="87" t="e">
        <f>IF($A$5=Validatie!$F$2,(H$8+H$15+H$21+H$24+H$30),IF($A$5=Validatie!$F$3,(H$8+H$15+H$21+H$24+H$30),IF($A$5=Validatie!$F$4,(H$9+H$15+H$21+H$24+H$30),IF($A$5=Validatie!$F$5,(H$10+H$15+H$21+H$24+H$30),IF($A$5=Validatie!$F$6,(H$11+H$16+H$22+H$25+H$31),IF($A$5=Validatie!$F$7,(H$12+H$17+H$23+H$26+H$32),IF($A$5=Validatie!$F$8,(H$8+H$17+H$23+H$26+H$32))))))))-H34</f>
        <v>#N/A</v>
      </c>
      <c r="I35" s="87" t="e">
        <f>IF($A$5=Validatie!$F$2,(I$8+I$15+I$21+I$24+I$30),IF($A$5=Validatie!$F$3,(I$8+I$15+I$21+I$24+I$30),IF($A$5=Validatie!$F$4,(I$9+I$15+I$21+I$24+I$30),IF($A$5=Validatie!$F$5,(I$10+I$15+I$21+I$24+I$30),IF($A$5=Validatie!$F$6,(I$11+I$16+I$22+I$25+I$31),IF($A$5=Validatie!$F$7,(I$12+I$17+I$23+I$26+I$32),IF($A$5=Validatie!$F$8,(I$8+I$17+I$23+I$26+I$32))))))))-I34</f>
        <v>#N/A</v>
      </c>
      <c r="J35" s="87" t="e">
        <f>IF($A$5=Validatie!$F$2,(J$8+J$15+J$21+J$24+J$30),IF($A$5=Validatie!$F$3,(J$8+J$15+J$21+J$24+J$30),IF($A$5=Validatie!$F$4,(J$9+J$15+J$21+J$24+J$30),IF($A$5=Validatie!$F$5,(J$10+J$15+J$21+J$24+J$30),IF($A$5=Validatie!$F$6,(J$11+J$16+J$22+J$25+J$31),IF($A$5=Validatie!$F$7,(J$12+J$17+J$23+J$26+J$32),IF($A$5=Validatie!$F$8,(J$8+J$17+J$23+J$26+J$32))))))))-J34</f>
        <v>#N/A</v>
      </c>
      <c r="K35" s="87" t="e">
        <f>IF($A$5=Validatie!$F$2,(K$8+K$15+K$21+K$24+K$30),IF($A$5=Validatie!$F$3,(K$8+K$15+K$21+K$24+K$30),IF($A$5=Validatie!$F$4,(K$9+K$15+K$21+K$24+K$30),IF($A$5=Validatie!$F$5,(K$10+K$15+K$21+K$24+K$30),IF($A$5=Validatie!$F$6,(K$11+K$16+K$22+K$25+K$31),IF($A$5=Validatie!$F$7,(K$12+K$17+K$23+K$26+K$32),IF($A$5=Validatie!$F$8,(K$8+K$17+K$23+K$26+K$32))))))))-K34</f>
        <v>#N/A</v>
      </c>
      <c r="L35" s="87" t="e">
        <f>IF($A$5=Validatie!$F$2,(L$8+L$15+L$21+L$24+L$30),IF($A$5=Validatie!$F$3,(L$8+L$15+L$21+L$24+L$30),IF($A$5=Validatie!$F$4,(L$9+L$15+L$21+L$24+L$30),IF($A$5=Validatie!$F$5,(L$10+L$15+L$21+L$24+L$30),IF($A$5=Validatie!$F$6,(L$11+L$16+L$22+L$25+L$31),IF($A$5=Validatie!$F$7,(L$12+L$17+L$23+L$26+L$32),IF($A$5=Validatie!$F$8,(L$8+L$17+L$23+L$26+L$32))))))))-L34</f>
        <v>#N/A</v>
      </c>
      <c r="M35" s="87" t="e">
        <f>IF($A$5=Validatie!$F$2,(M$8+M$15+M$21+M$24+M$30),IF($A$5=Validatie!$F$3,(M$8+M$15+M$21+M$24+M$30),IF($A$5=Validatie!$F$4,(M$9+M$15+M$21+M$24+M$30),IF($A$5=Validatie!$F$5,(M$10+M$15+M$21+M$24+M$30),IF($A$5=Validatie!$F$6,(M$11+M$16+M$22+M$25+M$31),IF($A$5=Validatie!$F$7,(M$12+M$17+M$23+M$26+M$32),IF($A$5=Validatie!$F$8,(M$8+M$17+M$23+M$26+M$32))))))))-M34</f>
        <v>#N/A</v>
      </c>
      <c r="N35" s="87" t="e">
        <f>IF($A$5=Validatie!$F$2,(N$8+N$15+N$21+N$24+N$30),IF($A$5=Validatie!$F$3,(N$8+N$15+N$21+N$24+N$30),IF($A$5=Validatie!$F$4,(N$9+N$15+N$21+N$24+N$30),IF($A$5=Validatie!$F$5,(N$10+N$15+N$21+N$24+N$30),IF($A$5=Validatie!$F$6,(N$11+N$16+N$22+N$25+N$31),IF($A$5=Validatie!$F$7,(N$12+N$17+N$23+N$26+N$32),IF($A$5=Validatie!$F$8,(N$8+N$17+N$23+N$26+N$32))))))))-N34</f>
        <v>#N/A</v>
      </c>
      <c r="O35" s="87" t="e">
        <f>IF($A$5=Validatie!$F$2,(O$8+O$15+O$21+O$24+O$30),IF($A$5=Validatie!$F$3,(O$8+O$15+O$21+O$24+O$30),IF($A$5=Validatie!$F$4,(O$9+O$15+O$21+O$24+O$30),IF($A$5=Validatie!$F$5,(O$10+O$15+O$21+O$24+O$30),IF($A$5=Validatie!$F$6,(O$11+O$16+O$22+O$25+O$31),IF($A$5=Validatie!$F$7,(O$12+O$17+O$23+O$26+O$32),IF($A$5=Validatie!$F$8,(O$8+O$17+O$23+O$26+O$32))))))))-O34</f>
        <v>#N/A</v>
      </c>
      <c r="P35" s="87" t="e">
        <f>IF($A$5=Validatie!$F$2,(P$8+P$15+P$21+P$24+P$30),IF($A$5=Validatie!$F$3,(P$8+P$15+P$21+P$24+P$30),IF($A$5=Validatie!$F$4,(P$9+P$15+P$21+P$24+P$30),IF($A$5=Validatie!$F$5,(P$10+P$15+P$21+P$24+P$30),IF($A$5=Validatie!$F$6,(P$11+P$16+P$22+P$25+P$31),IF($A$5=Validatie!$F$7,(P$12+P$17+P$23+P$26+P$32),IF($A$5=Validatie!$F$8,(P$8+P$17+P$23+P$26+P$32))))))))-P34</f>
        <v>#N/A</v>
      </c>
      <c r="Q35" s="87" t="e">
        <f>IF($A$5=Validatie!$F$2,(Q$8+Q$15+Q$21+Q$24+Q$30),IF($A$5=Validatie!$F$3,(Q$8+Q$15+Q$21+Q$24+Q$30),IF($A$5=Validatie!$F$4,(Q$9+Q$15+Q$21+Q$24+Q$30),IF($A$5=Validatie!$F$5,(Q$10+Q$15+Q$21+Q$24+Q$30),IF($A$5=Validatie!$F$6,(Q$11+Q$16+Q$22+Q$25+Q$31),IF($A$5=Validatie!$F$7,(Q$12+Q$17+Q$23+Q$26+Q$32),IF($A$5=Validatie!$F$8,(Q$8+Q$17+Q$23+Q$26+Q$32))))))))-Q34</f>
        <v>#N/A</v>
      </c>
      <c r="R35" s="87" t="e">
        <f>IF($A$5=Validatie!$F$2,(R$8+R$15+R$21+R$24+R$30),IF($A$5=Validatie!$F$3,(R$8+R$15+R$21+R$24+R$30),IF($A$5=Validatie!$F$4,(R$9+R$15+R$21+R$24+R$30),IF($A$5=Validatie!$F$5,(R$10+R$15+R$21+R$24+R$30),IF($A$5=Validatie!$F$6,(R$11+R$16+R$22+R$25+R$31),IF($A$5=Validatie!$F$7,(R$12+R$17+R$23+R$26+R$32),IF($A$5=Validatie!$F$8,(R$8+R$17+R$23+R$26+R$32))))))))-R34</f>
        <v>#N/A</v>
      </c>
      <c r="S35" s="87" t="e">
        <f>IF($A$5=Validatie!$F$2,(S$8+S$15+S$21+S$24+S$30),IF($A$5=Validatie!$F$3,(S$8+S$15+S$21+S$24+S$30),IF($A$5=Validatie!$F$4,(S$9+S$15+S$21+S$24+S$30),IF($A$5=Validatie!$F$5,(S$10+S$15+S$21+S$24+S$30),IF($A$5=Validatie!$F$6,(S$11+S$16+S$22+S$25+S$31),IF($A$5=Validatie!$F$7,(S$12+S$17+S$23+S$26+S$32),IF($A$5=Validatie!$F$8,(S$8+S$17+S$23+S$26+S$32))))))))-S34</f>
        <v>#N/A</v>
      </c>
      <c r="T35" s="87" t="e">
        <f>IF($A$5=Validatie!$F$2,(T$8+T$15+T$21+T$24+T$30),IF($A$5=Validatie!$F$3,(T$8+T$15+T$21+T$24+T$30),IF($A$5=Validatie!$F$4,(T$9+T$15+T$21+T$24+T$30),IF($A$5=Validatie!$F$5,(T$10+T$15+T$21+T$24+T$30),IF($A$5=Validatie!$F$6,(T$11+T$16+T$22+T$25+T$31),IF($A$5=Validatie!$F$7,(T$12+T$17+T$23+T$26+T$32),IF($A$5=Validatie!$F$8,(T$8+T$17+T$23+T$26+T$32))))))))-T34</f>
        <v>#N/A</v>
      </c>
      <c r="U35" s="87" t="e">
        <f>IF($A$5=Validatie!$F$2,(U$8+U$15+U$21+U$24+U$30),IF($A$5=Validatie!$F$3,(U$8+U$15+U$21+U$24+U$30),IF($A$5=Validatie!$F$4,(U$9+U$15+U$21+U$24+U$30),IF($A$5=Validatie!$F$5,(U$10+U$15+U$21+U$24+U$30),IF($A$5=Validatie!$F$6,(U$11+U$16+U$22+U$25+U$31),IF($A$5=Validatie!$F$7,(U$12+U$17+U$23+U$26+U$32),IF($A$5=Validatie!$F$8,(U$8+U$17+U$23+U$26+U$32))))))))-U34</f>
        <v>#N/A</v>
      </c>
      <c r="V35" s="87" t="e">
        <f>IF($A$5=Validatie!$F$2,(V$8+V$15+V$21+V$24+V$30),IF($A$5=Validatie!$F$3,(V$8+V$15+V$21+V$24+V$30),IF($A$5=Validatie!$F$4,(V$9+V$15+V$21+V$24+V$30),IF($A$5=Validatie!$F$5,(V$10+V$15+V$21+V$24+V$30),IF($A$5=Validatie!$F$6,(V$11+V$16+V$22+V$25+V$31),IF($A$5=Validatie!$F$7,(V$12+V$17+V$23+V$26+V$32),IF($A$5=Validatie!$F$8,(V$8+V$17+V$23+V$26+V$32))))))))-V34</f>
        <v>#N/A</v>
      </c>
      <c r="W35" s="87" t="e">
        <f>IF($A$5=Validatie!$F$2,(W$8+W$15+W$21+W$24+W$30),IF($A$5=Validatie!$F$3,(W$8+W$15+W$21+W$24+W$30),IF($A$5=Validatie!$F$4,(W$9+W$15+W$21+W$24+W$30),IF($A$5=Validatie!$F$5,(W$10+W$15+W$21+W$24+W$30),IF($A$5=Validatie!$F$6,(W$11+W$16+W$22+W$25+W$31),IF($A$5=Validatie!$F$7,(W$12+W$17+W$23+W$26+W$32),IF($A$5=Validatie!$F$8,(W$8+W$17+W$23+W$26+W$32))))))))-W34</f>
        <v>#N/A</v>
      </c>
      <c r="X35" s="87" t="e">
        <f>IF($A$5=Validatie!$F$2,(X$8+X$15+X$21+X$24+X$30),IF($A$5=Validatie!$F$3,(X$8+X$15+X$21+X$24+X$30),IF($A$5=Validatie!$F$4,(X$9+X$15+X$21+X$24+X$30),IF($A$5=Validatie!$F$5,(X$10+X$15+X$21+X$24+X$30),IF($A$5=Validatie!$F$6,(X$11+X$16+X$22+X$25+X$31),IF($A$5=Validatie!$F$7,(X$12+X$17+X$23+X$26+X$32),IF($A$5=Validatie!$F$8,(X$8+X$17+X$23+X$26+X$32))))))))-X34</f>
        <v>#N/A</v>
      </c>
      <c r="Y35" s="87" t="e">
        <f>IF($A$5=Validatie!$F$2,(Y$8+Y$15+Y$21+Y$24+Y$30),IF($A$5=Validatie!$F$3,(Y$8+Y$15+Y$21+Y$24+Y$30),IF($A$5=Validatie!$F$4,(Y$9+Y$15+Y$21+Y$24+Y$30),IF($A$5=Validatie!$F$5,(Y$10+Y$15+Y$21+Y$24+Y$30),IF($A$5=Validatie!$F$6,(Y$11+Y$16+Y$22+Y$25+Y$31),IF($A$5=Validatie!$F$7,(Y$12+Y$17+Y$23+Y$26+Y$32),IF($A$5=Validatie!$F$8,(Y$8+Y$17+Y$23+Y$26+Y$32))))))))-Y34</f>
        <v>#N/A</v>
      </c>
      <c r="Z35" s="87" t="e">
        <f>IF($A$5=Validatie!$F$2,(Z$8+Z$15+Z$21+Z$24+Z$30),IF($A$5=Validatie!$F$3,(Z$8+Z$15+Z$21+Z$24+Z$30),IF($A$5=Validatie!$F$4,(Z$9+Z$15+Z$21+Z$24+Z$30),IF($A$5=Validatie!$F$5,(Z$10+Z$15+Z$21+Z$24+Z$30),IF($A$5=Validatie!$F$6,(Z$11+Z$16+Z$22+Z$25+Z$31),IF($A$5=Validatie!$F$7,(Z$12+Z$17+Z$23+Z$26+Z$32),IF($A$5=Validatie!$F$8,(Z$8+Z$17+Z$23+Z$26+Z$32))))))))-Z34</f>
        <v>#N/A</v>
      </c>
      <c r="AA35" s="87" t="e">
        <f>IF($A$5=Validatie!$F$2,(AA$8+AA$15+AA$21+AA$24+AA$30),IF($A$5=Validatie!$F$3,(AA$8+AA$15+AA$21+AA$24+AA$30),IF($A$5=Validatie!$F$4,(AA$9+AA$15+AA$21+AA$24+AA$30),IF($A$5=Validatie!$F$5,(AA$10+AA$15+AA$21+AA$24+AA$30),IF($A$5=Validatie!$F$6,(AA$11+AA$16+AA$22+AA$25+AA$31),IF($A$5=Validatie!$F$7,(AA$12+AA$17+AA$23+AA$26+AA$32),IF($A$5=Validatie!$F$8,(AA$8+AA$17+AA$23+AA$26+AA$32))))))))-AA34</f>
        <v>#N/A</v>
      </c>
      <c r="AB35" s="87" t="e">
        <f>IF($A$5=Validatie!$F$2,(AB$8+AB$15+AB$21+AB$24+AB$30),IF($A$5=Validatie!$F$3,(AB$8+AB$15+AB$21+AB$24+AB$30),IF($A$5=Validatie!$F$4,(AB$9+AB$15+AB$21+AB$24+AB$30),IF($A$5=Validatie!$F$5,(AB$10+AB$15+AB$21+AB$24+AB$30),IF($A$5=Validatie!$F$6,(AB$11+AB$16+AB$22+AB$25+AB$31),IF($A$5=Validatie!$F$7,(AB$12+AB$17+AB$23+AB$26+AB$32),IF($A$5=Validatie!$F$8,(AB$8+AB$17+AB$23+AB$26+AB$32))))))))-AB34</f>
        <v>#N/A</v>
      </c>
      <c r="AC35" s="87" t="e">
        <f>IF($A$5=Validatie!$F$2,(AC$8+AC$15+AC$21+AC$24+AC$30),IF($A$5=Validatie!$F$3,(AC$8+AC$15+AC$21+AC$24+AC$30),IF($A$5=Validatie!$F$4,(AC$9+AC$15+AC$21+AC$24+AC$30),IF($A$5=Validatie!$F$5,(AC$10+AC$15+AC$21+AC$24+AC$30),IF($A$5=Validatie!$F$6,(AC$11+AC$16+AC$22+AC$25+AC$31),IF($A$5=Validatie!$F$7,(AC$12+AC$17+AC$23+AC$26+AC$32),IF($A$5=Validatie!$F$8,(AC$8+AC$17+AC$23+AC$26+AC$32))))))))-AC34</f>
        <v>#N/A</v>
      </c>
      <c r="AD35" s="87" t="e">
        <f>IF($A$5=Validatie!$F$2,(AD$8+AD$15+AD$21+AD$24+AD$30),IF($A$5=Validatie!$F$3,(AD$8+AD$15+AD$21+AD$24+AD$30),IF($A$5=Validatie!$F$4,(AD$9+AD$15+AD$21+AD$24+AD$30),IF($A$5=Validatie!$F$5,(AD$10+AD$15+AD$21+AD$24+AD$30),IF($A$5=Validatie!$F$6,(AD$11+AD$16+AD$22+AD$25+AD$31),IF($A$5=Validatie!$F$7,(AD$12+AD$17+AD$23+AD$26+AD$32),IF($A$5=Validatie!$F$8,(AD$8+AD$17+AD$23+AD$26+AD$32))))))))-AD34</f>
        <v>#N/A</v>
      </c>
      <c r="AE35" s="87" t="e">
        <f>IF($A$5=Validatie!$F$2,(AE$8+AE$15+AE$21+AE$24+AE$30),IF($A$5=Validatie!$F$3,(AE$8+AE$15+AE$21+AE$24+AE$30),IF($A$5=Validatie!$F$4,(AE$9+AE$15+AE$21+AE$24+AE$30),IF($A$5=Validatie!$F$5,(AE$10+AE$15+AE$21+AE$24+AE$30),IF($A$5=Validatie!$F$6,(AE$11+AE$16+AE$22+AE$25+AE$31),IF($A$5=Validatie!$F$7,(AE$12+AE$17+AE$23+AE$26+AE$32),IF($A$5=Validatie!$F$8,(AE$8+AE$17+AE$23+AE$26+AE$32))))))))-AE34</f>
        <v>#N/A</v>
      </c>
      <c r="AF35" s="87" t="e">
        <f>IF($A$5=Validatie!$F$2,(AF$8+AF$15+AF$21+AF$24+AF$30),IF($A$5=Validatie!$F$3,(AF$8+AF$15+AF$21+AF$24+AF$30),IF($A$5=Validatie!$F$4,(AF$9+AF$15+AF$21+AF$24+AF$30),IF($A$5=Validatie!$F$5,(AF$10+AF$15+AF$21+AF$24+AF$30),IF($A$5=Validatie!$F$6,(AF$11+AF$16+AF$22+AF$25+AF$31),IF($A$5=Validatie!$F$7,(AF$12+AF$17+AF$23+AF$26+AF$32),IF($A$5=Validatie!$F$8,(AF$8+AF$17+AF$23+AF$26+AF$32))))))))-AF34</f>
        <v>#N/A</v>
      </c>
      <c r="AG35" s="87" t="e">
        <f>IF($A$5=Validatie!$F$2,(AG$8+AG$15+AG$21+AG$24+AG$30),IF($A$5=Validatie!$F$3,(AG$8+AG$15+AG$21+AG$24+AG$30),IF($A$5=Validatie!$F$4,(AG$9+AG$15+AG$21+AG$24+AG$30),IF($A$5=Validatie!$F$5,(AG$10+AG$15+AG$21+AG$24+AG$30),IF($A$5=Validatie!$F$6,(AG$11+AG$16+AG$22+AG$25+AG$31),IF($A$5=Validatie!$F$7,(AG$12+AG$17+AG$23+AG$26+AG$32),IF($A$5=Validatie!$F$8,(AG$8+AG$17+AG$23+AG$26+AG$32))))))))-AG34</f>
        <v>#N/A</v>
      </c>
      <c r="AH35" s="87" t="e">
        <f>IF($A$5=Validatie!$F$2,(AH$8+AH$15+AH$21+AH$24+AH$30),IF($A$5=Validatie!$F$3,(AH$8+AH$15+AH$21+AH$24+AH$30),IF($A$5=Validatie!$F$4,(AH$9+AH$15+AH$21+AH$24+AH$30),IF($A$5=Validatie!$F$5,(AH$10+AH$15+AH$21+AH$24+AH$30),IF($A$5=Validatie!$F$6,(AH$11+AH$16+AH$22+AH$25+AH$31),IF($A$5=Validatie!$F$7,(AH$12+AH$17+AH$23+AH$26+AH$32),IF($A$5=Validatie!$F$8,(AH$8+AH$17+AH$23+AH$26+AH$32))))))))-AH34</f>
        <v>#N/A</v>
      </c>
      <c r="AI35" s="87" t="e">
        <f>IF($A$5=Validatie!$F$2,(AI$8+AI$15+AI$21+AI$24+AI$30),IF($A$5=Validatie!$F$3,(AI$8+AI$15+AI$21+AI$24+AI$30),IF($A$5=Validatie!$F$4,(AI$9+AI$15+AI$21+AI$24+AI$30),IF($A$5=Validatie!$F$5,(AI$10+AI$15+AI$21+AI$24+AI$30),IF($A$5=Validatie!$F$6,(AI$11+AI$16+AI$22+AI$25+AI$31),IF($A$5=Validatie!$F$7,(AI$12+AI$17+AI$23+AI$26+AI$32),IF($A$5=Validatie!$F$8,(AI$8+AI$17+AI$23+AI$26+AI$32))))))))-AI34</f>
        <v>#N/A</v>
      </c>
    </row>
    <row r="36" spans="1:65" ht="32.25" customHeight="1" thickTop="1" thickBot="1" x14ac:dyDescent="0.45">
      <c r="A36" s="167"/>
      <c r="B36" s="168"/>
      <c r="C36" s="161" t="s">
        <v>90</v>
      </c>
      <c r="D36" s="162"/>
      <c r="E36" s="163"/>
      <c r="F36" s="95" t="e">
        <f>IF(F$35&lt;1,0,IF($A$5=Validatie!$F$2,LOOKUP(F$35,Validatie!$AK$2:$AK$150,Validatie!$AL$2:$AL$150),IF($A$5=Validatie!$F$3,LOOKUP(F$35,Validatie!$AN$2:$AN$150,Validatie!$AO$2:$AO$150),IF($A$5=Validatie!$F$4,LOOKUP(F$35,Validatie!$AQ$2:$AQ$150,Validatie!$AR$2:$AR$150),IF($A$5=Validatie!$F$5,LOOKUP(F$35,Validatie!$AT$2:$AT$150,Validatie!$AU$2:$AU$150),IF($A$5=Validatie!$F$6,LOOKUP(F$35,Validatie!$AW$2:$AW$150,Validatie!$AX$2:$AX$150),IF($A$5=Validatie!$F$7,LOOKUP(F$35,Validatie!$AZ$2:$AZ$150,Validatie!$BA$2:$BA$150),IF($A$5=Validatie!$F$8,LOOKUP(F$35,Validatie!$BC$2:$BC$150,Validatie!$BD$2:$BD$150),""))))))))</f>
        <v>#N/A</v>
      </c>
      <c r="G36" s="95" t="e">
        <f>IF(G$35&lt;1,0,IF($A$5=Validatie!$F$2,LOOKUP(G$35,Validatie!$AK$2:$AK$150,Validatie!$AL$2:$AL$150),IF($A$5=Validatie!$F$3,LOOKUP(G$35,Validatie!$AN$2:$AN$150,Validatie!$AO$2:$AO$150),IF($A$5=Validatie!$F$4,LOOKUP(G$35,Validatie!$AQ$2:$AQ$150,Validatie!$AR$2:$AR$150),IF($A$5=Validatie!$F$5,LOOKUP(G$35,Validatie!$AT$2:$AT$150,Validatie!$AU$2:$AU$150),IF($A$5=Validatie!$F$6,LOOKUP(G$35,Validatie!$AW$2:$AW$150,Validatie!$AX$2:$AX$150),IF($A$5=Validatie!$F$7,LOOKUP(G$35,Validatie!$AZ$2:$AZ$150,Validatie!$BA$2:$BA$150),IF($A$5=Validatie!$F$8,LOOKUP(G$35,Validatie!$BC$2:$BC$150,Validatie!$BD$2:$BD$150),""))))))))</f>
        <v>#N/A</v>
      </c>
      <c r="H36" s="95" t="e">
        <f>IF(H$35&lt;1,0,IF($A$5=Validatie!$F$2,LOOKUP(H$35,Validatie!$AK$2:$AK$150,Validatie!$AL$2:$AL$150),IF($A$5=Validatie!$F$3,LOOKUP(H$35,Validatie!$AN$2:$AN$150,Validatie!$AO$2:$AO$150),IF($A$5=Validatie!$F$4,LOOKUP(H$35,Validatie!$AQ$2:$AQ$150,Validatie!$AR$2:$AR$150),IF($A$5=Validatie!$F$5,LOOKUP(H$35,Validatie!$AT$2:$AT$150,Validatie!$AU$2:$AU$150),IF($A$5=Validatie!$F$6,LOOKUP(H$35,Validatie!$AW$2:$AW$150,Validatie!$AX$2:$AX$150),IF($A$5=Validatie!$F$7,LOOKUP(H$35,Validatie!$AZ$2:$AZ$150,Validatie!$BA$2:$BA$150),IF($A$5=Validatie!$F$8,LOOKUP(H$35,Validatie!$BC$2:$BC$150,Validatie!$BD$2:$BD$150),""))))))))</f>
        <v>#N/A</v>
      </c>
      <c r="I36" s="95" t="e">
        <f>IF(I$35&lt;1,0,IF($A$5=Validatie!$F$2,LOOKUP(I$35,Validatie!$AK$2:$AK$150,Validatie!$AL$2:$AL$150),IF($A$5=Validatie!$F$3,LOOKUP(I$35,Validatie!$AN$2:$AN$150,Validatie!$AO$2:$AO$150),IF($A$5=Validatie!$F$4,LOOKUP(I$35,Validatie!$AQ$2:$AQ$150,Validatie!$AR$2:$AR$150),IF($A$5=Validatie!$F$5,LOOKUP(I$35,Validatie!$AT$2:$AT$150,Validatie!$AU$2:$AU$150),IF($A$5=Validatie!$F$6,LOOKUP(I$35,Validatie!$AW$2:$AW$150,Validatie!$AX$2:$AX$150),IF($A$5=Validatie!$F$7,LOOKUP(I$35,Validatie!$AZ$2:$AZ$150,Validatie!$BA$2:$BA$150),IF($A$5=Validatie!$F$8,LOOKUP(I$35,Validatie!$BC$2:$BC$150,Validatie!$BD$2:$BD$150),""))))))))</f>
        <v>#N/A</v>
      </c>
      <c r="J36" s="95" t="e">
        <f>IF(J$35&lt;1,0,IF($A$5=Validatie!$F$2,LOOKUP(J$35,Validatie!$AK$2:$AK$150,Validatie!$AL$2:$AL$150),IF($A$5=Validatie!$F$3,LOOKUP(J$35,Validatie!$AN$2:$AN$150,Validatie!$AO$2:$AO$150),IF($A$5=Validatie!$F$4,LOOKUP(J$35,Validatie!$AQ$2:$AQ$150,Validatie!$AR$2:$AR$150),IF($A$5=Validatie!$F$5,LOOKUP(J$35,Validatie!$AT$2:$AT$150,Validatie!$AU$2:$AU$150),IF($A$5=Validatie!$F$6,LOOKUP(J$35,Validatie!$AW$2:$AW$150,Validatie!$AX$2:$AX$150),IF($A$5=Validatie!$F$7,LOOKUP(J$35,Validatie!$AZ$2:$AZ$150,Validatie!$BA$2:$BA$150),IF($A$5=Validatie!$F$8,LOOKUP(J$35,Validatie!$BC$2:$BC$150,Validatie!$BD$2:$BD$150),""))))))))</f>
        <v>#N/A</v>
      </c>
      <c r="K36" s="95" t="e">
        <f>IF(K$35&lt;1,0,IF($A$5=Validatie!$F$2,LOOKUP(K$35,Validatie!$AK$2:$AK$150,Validatie!$AL$2:$AL$150),IF($A$5=Validatie!$F$3,LOOKUP(K$35,Validatie!$AN$2:$AN$150,Validatie!$AO$2:$AO$150),IF($A$5=Validatie!$F$4,LOOKUP(K$35,Validatie!$AQ$2:$AQ$150,Validatie!$AR$2:$AR$150),IF($A$5=Validatie!$F$5,LOOKUP(K$35,Validatie!$AT$2:$AT$150,Validatie!$AU$2:$AU$150),IF($A$5=Validatie!$F$6,LOOKUP(K$35,Validatie!$AW$2:$AW$150,Validatie!$AX$2:$AX$150),IF($A$5=Validatie!$F$7,LOOKUP(K$35,Validatie!$AZ$2:$AZ$150,Validatie!$BA$2:$BA$150),IF($A$5=Validatie!$F$8,LOOKUP(K$35,Validatie!$BC$2:$BC$150,Validatie!$BD$2:$BD$150),""))))))))</f>
        <v>#N/A</v>
      </c>
      <c r="L36" s="95" t="e">
        <f>IF(L$35&lt;1,0,IF($A$5=Validatie!$F$2,LOOKUP(L$35,Validatie!$AK$2:$AK$150,Validatie!$AL$2:$AL$150),IF($A$5=Validatie!$F$3,LOOKUP(L$35,Validatie!$AN$2:$AN$150,Validatie!$AO$2:$AO$150),IF($A$5=Validatie!$F$4,LOOKUP(L$35,Validatie!$AQ$2:$AQ$150,Validatie!$AR$2:$AR$150),IF($A$5=Validatie!$F$5,LOOKUP(L$35,Validatie!$AT$2:$AT$150,Validatie!$AU$2:$AU$150),IF($A$5=Validatie!$F$6,LOOKUP(L$35,Validatie!$AW$2:$AW$150,Validatie!$AX$2:$AX$150),IF($A$5=Validatie!$F$7,LOOKUP(L$35,Validatie!$AZ$2:$AZ$150,Validatie!$BA$2:$BA$150),IF($A$5=Validatie!$F$8,LOOKUP(L$35,Validatie!$BC$2:$BC$150,Validatie!$BD$2:$BD$150),""))))))))</f>
        <v>#N/A</v>
      </c>
      <c r="M36" s="95" t="e">
        <f>IF(M$35&lt;1,0,IF($A$5=Validatie!$F$2,LOOKUP(M$35,Validatie!$AK$2:$AK$150,Validatie!$AL$2:$AL$150),IF($A$5=Validatie!$F$3,LOOKUP(M$35,Validatie!$AN$2:$AN$150,Validatie!$AO$2:$AO$150),IF($A$5=Validatie!$F$4,LOOKUP(M$35,Validatie!$AQ$2:$AQ$150,Validatie!$AR$2:$AR$150),IF($A$5=Validatie!$F$5,LOOKUP(M$35,Validatie!$AT$2:$AT$150,Validatie!$AU$2:$AU$150),IF($A$5=Validatie!$F$6,LOOKUP(M$35,Validatie!$AW$2:$AW$150,Validatie!$AX$2:$AX$150),IF($A$5=Validatie!$F$7,LOOKUP(M$35,Validatie!$AZ$2:$AZ$150,Validatie!$BA$2:$BA$150),IF($A$5=Validatie!$F$8,LOOKUP(M$35,Validatie!$BC$2:$BC$150,Validatie!$BD$2:$BD$150),""))))))))</f>
        <v>#N/A</v>
      </c>
      <c r="N36" s="95" t="e">
        <f>IF(N$35&lt;1,0,IF($A$5=Validatie!$F$2,LOOKUP(N$35,Validatie!$AK$2:$AK$150,Validatie!$AL$2:$AL$150),IF($A$5=Validatie!$F$3,LOOKUP(N$35,Validatie!$AN$2:$AN$150,Validatie!$AO$2:$AO$150),IF($A$5=Validatie!$F$4,LOOKUP(N$35,Validatie!$AQ$2:$AQ$150,Validatie!$AR$2:$AR$150),IF($A$5=Validatie!$F$5,LOOKUP(N$35,Validatie!$AT$2:$AT$150,Validatie!$AU$2:$AU$150),IF($A$5=Validatie!$F$6,LOOKUP(N$35,Validatie!$AW$2:$AW$150,Validatie!$AX$2:$AX$150),IF($A$5=Validatie!$F$7,LOOKUP(N$35,Validatie!$AZ$2:$AZ$150,Validatie!$BA$2:$BA$150),IF($A$5=Validatie!$F$8,LOOKUP(N$35,Validatie!$BC$2:$BC$150,Validatie!$BD$2:$BD$150),""))))))))</f>
        <v>#N/A</v>
      </c>
      <c r="O36" s="95" t="e">
        <f>IF(O$35&lt;1,0,IF($A$5=Validatie!$F$2,LOOKUP(O$35,Validatie!$AK$2:$AK$150,Validatie!$AL$2:$AL$150),IF($A$5=Validatie!$F$3,LOOKUP(O$35,Validatie!$AN$2:$AN$150,Validatie!$AO$2:$AO$150),IF($A$5=Validatie!$F$4,LOOKUP(O$35,Validatie!$AQ$2:$AQ$150,Validatie!$AR$2:$AR$150),IF($A$5=Validatie!$F$5,LOOKUP(O$35,Validatie!$AT$2:$AT$150,Validatie!$AU$2:$AU$150),IF($A$5=Validatie!$F$6,LOOKUP(O$35,Validatie!$AW$2:$AW$150,Validatie!$AX$2:$AX$150),IF($A$5=Validatie!$F$7,LOOKUP(O$35,Validatie!$AZ$2:$AZ$150,Validatie!$BA$2:$BA$150),IF($A$5=Validatie!$F$8,LOOKUP(O$35,Validatie!$BC$2:$BC$150,Validatie!$BD$2:$BD$150),""))))))))</f>
        <v>#N/A</v>
      </c>
      <c r="P36" s="95" t="e">
        <f>IF(P$35&lt;1,0,IF($A$5=Validatie!$F$2,LOOKUP(P$35,Validatie!$AK$2:$AK$150,Validatie!$AL$2:$AL$150),IF($A$5=Validatie!$F$3,LOOKUP(P$35,Validatie!$AN$2:$AN$150,Validatie!$AO$2:$AO$150),IF($A$5=Validatie!$F$4,LOOKUP(P$35,Validatie!$AQ$2:$AQ$150,Validatie!$AR$2:$AR$150),IF($A$5=Validatie!$F$5,LOOKUP(P$35,Validatie!$AT$2:$AT$150,Validatie!$AU$2:$AU$150),IF($A$5=Validatie!$F$6,LOOKUP(P$35,Validatie!$AW$2:$AW$150,Validatie!$AX$2:$AX$150),IF($A$5=Validatie!$F$7,LOOKUP(P$35,Validatie!$AZ$2:$AZ$150,Validatie!$BA$2:$BA$150),IF($A$5=Validatie!$F$8,LOOKUP(P$35,Validatie!$BC$2:$BC$150,Validatie!$BD$2:$BD$150),""))))))))</f>
        <v>#N/A</v>
      </c>
      <c r="Q36" s="95" t="e">
        <f>IF(Q$35&lt;1,0,IF($A$5=Validatie!$F$2,LOOKUP(Q$35,Validatie!$AK$2:$AK$150,Validatie!$AL$2:$AL$150),IF($A$5=Validatie!$F$3,LOOKUP(Q$35,Validatie!$AN$2:$AN$150,Validatie!$AO$2:$AO$150),IF($A$5=Validatie!$F$4,LOOKUP(Q$35,Validatie!$AQ$2:$AQ$150,Validatie!$AR$2:$AR$150),IF($A$5=Validatie!$F$5,LOOKUP(Q$35,Validatie!$AT$2:$AT$150,Validatie!$AU$2:$AU$150),IF($A$5=Validatie!$F$6,LOOKUP(Q$35,Validatie!$AW$2:$AW$150,Validatie!$AX$2:$AX$150),IF($A$5=Validatie!$F$7,LOOKUP(Q$35,Validatie!$AZ$2:$AZ$150,Validatie!$BA$2:$BA$150),IF($A$5=Validatie!$F$8,LOOKUP(Q$35,Validatie!$BC$2:$BC$150,Validatie!$BD$2:$BD$150),""))))))))</f>
        <v>#N/A</v>
      </c>
      <c r="R36" s="95" t="e">
        <f>IF(R$35&lt;1,0,IF($A$5=Validatie!$F$2,LOOKUP(R$35,Validatie!$AK$2:$AK$150,Validatie!$AL$2:$AL$150),IF($A$5=Validatie!$F$3,LOOKUP(R$35,Validatie!$AN$2:$AN$150,Validatie!$AO$2:$AO$150),IF($A$5=Validatie!$F$4,LOOKUP(R$35,Validatie!$AQ$2:$AQ$150,Validatie!$AR$2:$AR$150),IF($A$5=Validatie!$F$5,LOOKUP(R$35,Validatie!$AT$2:$AT$150,Validatie!$AU$2:$AU$150),IF($A$5=Validatie!$F$6,LOOKUP(R$35,Validatie!$AW$2:$AW$150,Validatie!$AX$2:$AX$150),IF($A$5=Validatie!$F$7,LOOKUP(R$35,Validatie!$AZ$2:$AZ$150,Validatie!$BA$2:$BA$150),IF($A$5=Validatie!$F$8,LOOKUP(R$35,Validatie!$BC$2:$BC$150,Validatie!$BD$2:$BD$150),""))))))))</f>
        <v>#N/A</v>
      </c>
      <c r="S36" s="95" t="e">
        <f>IF(S$35&lt;1,0,IF($A$5=Validatie!$F$2,LOOKUP(S$35,Validatie!$AK$2:$AK$150,Validatie!$AL$2:$AL$150),IF($A$5=Validatie!$F$3,LOOKUP(S$35,Validatie!$AN$2:$AN$150,Validatie!$AO$2:$AO$150),IF($A$5=Validatie!$F$4,LOOKUP(S$35,Validatie!$AQ$2:$AQ$150,Validatie!$AR$2:$AR$150),IF($A$5=Validatie!$F$5,LOOKUP(S$35,Validatie!$AT$2:$AT$150,Validatie!$AU$2:$AU$150),IF($A$5=Validatie!$F$6,LOOKUP(S$35,Validatie!$AW$2:$AW$150,Validatie!$AX$2:$AX$150),IF($A$5=Validatie!$F$7,LOOKUP(S$35,Validatie!$AZ$2:$AZ$150,Validatie!$BA$2:$BA$150),IF($A$5=Validatie!$F$8,LOOKUP(S$35,Validatie!$BC$2:$BC$150,Validatie!$BD$2:$BD$150),""))))))))</f>
        <v>#N/A</v>
      </c>
      <c r="T36" s="95" t="e">
        <f>IF(T$35&lt;1,0,IF($A$5=Validatie!$F$2,LOOKUP(T$35,Validatie!$AK$2:$AK$150,Validatie!$AL$2:$AL$150),IF($A$5=Validatie!$F$3,LOOKUP(T$35,Validatie!$AN$2:$AN$150,Validatie!$AO$2:$AO$150),IF($A$5=Validatie!$F$4,LOOKUP(T$35,Validatie!$AQ$2:$AQ$150,Validatie!$AR$2:$AR$150),IF($A$5=Validatie!$F$5,LOOKUP(T$35,Validatie!$AT$2:$AT$150,Validatie!$AU$2:$AU$150),IF($A$5=Validatie!$F$6,LOOKUP(T$35,Validatie!$AW$2:$AW$150,Validatie!$AX$2:$AX$150),IF($A$5=Validatie!$F$7,LOOKUP(T$35,Validatie!$AZ$2:$AZ$150,Validatie!$BA$2:$BA$150),IF($A$5=Validatie!$F$8,LOOKUP(T$35,Validatie!$BC$2:$BC$150,Validatie!$BD$2:$BD$150),""))))))))</f>
        <v>#N/A</v>
      </c>
      <c r="U36" s="95" t="e">
        <f>IF(U$35&lt;1,0,IF($A$5=Validatie!$F$2,LOOKUP(U$35,Validatie!$AK$2:$AK$150,Validatie!$AL$2:$AL$150),IF($A$5=Validatie!$F$3,LOOKUP(U$35,Validatie!$AN$2:$AN$150,Validatie!$AO$2:$AO$150),IF($A$5=Validatie!$F$4,LOOKUP(U$35,Validatie!$AQ$2:$AQ$150,Validatie!$AR$2:$AR$150),IF($A$5=Validatie!$F$5,LOOKUP(U$35,Validatie!$AT$2:$AT$150,Validatie!$AU$2:$AU$150),IF($A$5=Validatie!$F$6,LOOKUP(U$35,Validatie!$AW$2:$AW$150,Validatie!$AX$2:$AX$150),IF($A$5=Validatie!$F$7,LOOKUP(U$35,Validatie!$AZ$2:$AZ$150,Validatie!$BA$2:$BA$150),IF($A$5=Validatie!$F$8,LOOKUP(U$35,Validatie!$BC$2:$BC$150,Validatie!$BD$2:$BD$150),""))))))))</f>
        <v>#N/A</v>
      </c>
      <c r="V36" s="95" t="e">
        <f>IF(V$35&lt;1,0,IF($A$5=Validatie!$F$2,LOOKUP(V$35,Validatie!$AK$2:$AK$150,Validatie!$AL$2:$AL$150),IF($A$5=Validatie!$F$3,LOOKUP(V$35,Validatie!$AN$2:$AN$150,Validatie!$AO$2:$AO$150),IF($A$5=Validatie!$F$4,LOOKUP(V$35,Validatie!$AQ$2:$AQ$150,Validatie!$AR$2:$AR$150),IF($A$5=Validatie!$F$5,LOOKUP(V$35,Validatie!$AT$2:$AT$150,Validatie!$AU$2:$AU$150),IF($A$5=Validatie!$F$6,LOOKUP(V$35,Validatie!$AW$2:$AW$150,Validatie!$AX$2:$AX$150),IF($A$5=Validatie!$F$7,LOOKUP(V$35,Validatie!$AZ$2:$AZ$150,Validatie!$BA$2:$BA$150),IF($A$5=Validatie!$F$8,LOOKUP(V$35,Validatie!$BC$2:$BC$150,Validatie!$BD$2:$BD$150),""))))))))</f>
        <v>#N/A</v>
      </c>
      <c r="W36" s="95" t="e">
        <f>IF(W$35&lt;1,0,IF($A$5=Validatie!$F$2,LOOKUP(W$35,Validatie!$AK$2:$AK$150,Validatie!$AL$2:$AL$150),IF($A$5=Validatie!$F$3,LOOKUP(W$35,Validatie!$AN$2:$AN$150,Validatie!$AO$2:$AO$150),IF($A$5=Validatie!$F$4,LOOKUP(W$35,Validatie!$AQ$2:$AQ$150,Validatie!$AR$2:$AR$150),IF($A$5=Validatie!$F$5,LOOKUP(W$35,Validatie!$AT$2:$AT$150,Validatie!$AU$2:$AU$150),IF($A$5=Validatie!$F$6,LOOKUP(W$35,Validatie!$AW$2:$AW$150,Validatie!$AX$2:$AX$150),IF($A$5=Validatie!$F$7,LOOKUP(W$35,Validatie!$AZ$2:$AZ$150,Validatie!$BA$2:$BA$150),IF($A$5=Validatie!$F$8,LOOKUP(W$35,Validatie!$BC$2:$BC$150,Validatie!$BD$2:$BD$150),""))))))))</f>
        <v>#N/A</v>
      </c>
      <c r="X36" s="95" t="e">
        <f>IF(X$35&lt;1,0,IF($A$5=Validatie!$F$2,LOOKUP(X$35,Validatie!$AK$2:$AK$150,Validatie!$AL$2:$AL$150),IF($A$5=Validatie!$F$3,LOOKUP(X$35,Validatie!$AN$2:$AN$150,Validatie!$AO$2:$AO$150),IF($A$5=Validatie!$F$4,LOOKUP(X$35,Validatie!$AQ$2:$AQ$150,Validatie!$AR$2:$AR$150),IF($A$5=Validatie!$F$5,LOOKUP(X$35,Validatie!$AT$2:$AT$150,Validatie!$AU$2:$AU$150),IF($A$5=Validatie!$F$6,LOOKUP(X$35,Validatie!$AW$2:$AW$150,Validatie!$AX$2:$AX$150),IF($A$5=Validatie!$F$7,LOOKUP(X$35,Validatie!$AZ$2:$AZ$150,Validatie!$BA$2:$BA$150),IF($A$5=Validatie!$F$8,LOOKUP(X$35,Validatie!$BC$2:$BC$150,Validatie!$BD$2:$BD$150),""))))))))</f>
        <v>#N/A</v>
      </c>
      <c r="Y36" s="95" t="e">
        <f>IF(Y$35&lt;1,0,IF($A$5=Validatie!$F$2,LOOKUP(Y$35,Validatie!$AK$2:$AK$150,Validatie!$AL$2:$AL$150),IF($A$5=Validatie!$F$3,LOOKUP(Y$35,Validatie!$AN$2:$AN$150,Validatie!$AO$2:$AO$150),IF($A$5=Validatie!$F$4,LOOKUP(Y$35,Validatie!$AQ$2:$AQ$150,Validatie!$AR$2:$AR$150),IF($A$5=Validatie!$F$5,LOOKUP(Y$35,Validatie!$AT$2:$AT$150,Validatie!$AU$2:$AU$150),IF($A$5=Validatie!$F$6,LOOKUP(Y$35,Validatie!$AW$2:$AW$150,Validatie!$AX$2:$AX$150),IF($A$5=Validatie!$F$7,LOOKUP(Y$35,Validatie!$AZ$2:$AZ$150,Validatie!$BA$2:$BA$150),IF($A$5=Validatie!$F$8,LOOKUP(Y$35,Validatie!$BC$2:$BC$150,Validatie!$BD$2:$BD$150),""))))))))</f>
        <v>#N/A</v>
      </c>
      <c r="Z36" s="95" t="e">
        <f>IF(Z$35&lt;1,0,IF($A$5=Validatie!$F$2,LOOKUP(Z$35,Validatie!$AK$2:$AK$150,Validatie!$AL$2:$AL$150),IF($A$5=Validatie!$F$3,LOOKUP(Z$35,Validatie!$AN$2:$AN$150,Validatie!$AO$2:$AO$150),IF($A$5=Validatie!$F$4,LOOKUP(Z$35,Validatie!$AQ$2:$AQ$150,Validatie!$AR$2:$AR$150),IF($A$5=Validatie!$F$5,LOOKUP(Z$35,Validatie!$AT$2:$AT$150,Validatie!$AU$2:$AU$150),IF($A$5=Validatie!$F$6,LOOKUP(Z$35,Validatie!$AW$2:$AW$150,Validatie!$AX$2:$AX$150),IF($A$5=Validatie!$F$7,LOOKUP(Z$35,Validatie!$AZ$2:$AZ$150,Validatie!$BA$2:$BA$150),IF($A$5=Validatie!$F$8,LOOKUP(Z$35,Validatie!$BC$2:$BC$150,Validatie!$BD$2:$BD$150),""))))))))</f>
        <v>#N/A</v>
      </c>
      <c r="AA36" s="95" t="e">
        <f>IF(AA$35&lt;1,0,IF($A$5=Validatie!$F$2,LOOKUP(AA$35,Validatie!$AK$2:$AK$150,Validatie!$AL$2:$AL$150),IF($A$5=Validatie!$F$3,LOOKUP(AA$35,Validatie!$AN$2:$AN$150,Validatie!$AO$2:$AO$150),IF($A$5=Validatie!$F$4,LOOKUP(AA$35,Validatie!$AQ$2:$AQ$150,Validatie!$AR$2:$AR$150),IF($A$5=Validatie!$F$5,LOOKUP(AA$35,Validatie!$AT$2:$AT$150,Validatie!$AU$2:$AU$150),IF($A$5=Validatie!$F$6,LOOKUP(AA$35,Validatie!$AW$2:$AW$150,Validatie!$AX$2:$AX$150),IF($A$5=Validatie!$F$7,LOOKUP(AA$35,Validatie!$AZ$2:$AZ$150,Validatie!$BA$2:$BA$150),IF($A$5=Validatie!$F$8,LOOKUP(AA$35,Validatie!$BC$2:$BC$150,Validatie!$BD$2:$BD$150),""))))))))</f>
        <v>#N/A</v>
      </c>
      <c r="AB36" s="95" t="e">
        <f>IF(AB$35&lt;1,0,IF($A$5=Validatie!$F$2,LOOKUP(AB$35,Validatie!$AK$2:$AK$150,Validatie!$AL$2:$AL$150),IF($A$5=Validatie!$F$3,LOOKUP(AB$35,Validatie!$AN$2:$AN$150,Validatie!$AO$2:$AO$150),IF($A$5=Validatie!$F$4,LOOKUP(AB$35,Validatie!$AQ$2:$AQ$150,Validatie!$AR$2:$AR$150),IF($A$5=Validatie!$F$5,LOOKUP(AB$35,Validatie!$AT$2:$AT$150,Validatie!$AU$2:$AU$150),IF($A$5=Validatie!$F$6,LOOKUP(AB$35,Validatie!$AW$2:$AW$150,Validatie!$AX$2:$AX$150),IF($A$5=Validatie!$F$7,LOOKUP(AB$35,Validatie!$AZ$2:$AZ$150,Validatie!$BA$2:$BA$150),IF($A$5=Validatie!$F$8,LOOKUP(AB$35,Validatie!$BC$2:$BC$150,Validatie!$BD$2:$BD$150),""))))))))</f>
        <v>#N/A</v>
      </c>
      <c r="AC36" s="95" t="e">
        <f>IF(AC$35&lt;1,0,IF($A$5=Validatie!$F$2,LOOKUP(AC$35,Validatie!$AK$2:$AK$150,Validatie!$AL$2:$AL$150),IF($A$5=Validatie!$F$3,LOOKUP(AC$35,Validatie!$AN$2:$AN$150,Validatie!$AO$2:$AO$150),IF($A$5=Validatie!$F$4,LOOKUP(AC$35,Validatie!$AQ$2:$AQ$150,Validatie!$AR$2:$AR$150),IF($A$5=Validatie!$F$5,LOOKUP(AC$35,Validatie!$AT$2:$AT$150,Validatie!$AU$2:$AU$150),IF($A$5=Validatie!$F$6,LOOKUP(AC$35,Validatie!$AW$2:$AW$150,Validatie!$AX$2:$AX$150),IF($A$5=Validatie!$F$7,LOOKUP(AC$35,Validatie!$AZ$2:$AZ$150,Validatie!$BA$2:$BA$150),IF($A$5=Validatie!$F$8,LOOKUP(AC$35,Validatie!$BC$2:$BC$150,Validatie!$BD$2:$BD$150),""))))))))</f>
        <v>#N/A</v>
      </c>
      <c r="AD36" s="95" t="e">
        <f>IF(AD$35&lt;1,0,IF($A$5=Validatie!$F$2,LOOKUP(AD$35,Validatie!$AK$2:$AK$150,Validatie!$AL$2:$AL$150),IF($A$5=Validatie!$F$3,LOOKUP(AD$35,Validatie!$AN$2:$AN$150,Validatie!$AO$2:$AO$150),IF($A$5=Validatie!$F$4,LOOKUP(AD$35,Validatie!$AQ$2:$AQ$150,Validatie!$AR$2:$AR$150),IF($A$5=Validatie!$F$5,LOOKUP(AD$35,Validatie!$AT$2:$AT$150,Validatie!$AU$2:$AU$150),IF($A$5=Validatie!$F$6,LOOKUP(AD$35,Validatie!$AW$2:$AW$150,Validatie!$AX$2:$AX$150),IF($A$5=Validatie!$F$7,LOOKUP(AD$35,Validatie!$AZ$2:$AZ$150,Validatie!$BA$2:$BA$150),IF($A$5=Validatie!$F$8,LOOKUP(AD$35,Validatie!$BC$2:$BC$150,Validatie!$BD$2:$BD$150),""))))))))</f>
        <v>#N/A</v>
      </c>
      <c r="AE36" s="95" t="e">
        <f>IF(AE$35&lt;1,0,IF($A$5=Validatie!$F$2,LOOKUP(AE$35,Validatie!$AK$2:$AK$150,Validatie!$AL$2:$AL$150),IF($A$5=Validatie!$F$3,LOOKUP(AE$35,Validatie!$AN$2:$AN$150,Validatie!$AO$2:$AO$150),IF($A$5=Validatie!$F$4,LOOKUP(AE$35,Validatie!$AQ$2:$AQ$150,Validatie!$AR$2:$AR$150),IF($A$5=Validatie!$F$5,LOOKUP(AE$35,Validatie!$AT$2:$AT$150,Validatie!$AU$2:$AU$150),IF($A$5=Validatie!$F$6,LOOKUP(AE$35,Validatie!$AW$2:$AW$150,Validatie!$AX$2:$AX$150),IF($A$5=Validatie!$F$7,LOOKUP(AE$35,Validatie!$AZ$2:$AZ$150,Validatie!$BA$2:$BA$150),IF($A$5=Validatie!$F$8,LOOKUP(AE$35,Validatie!$BC$2:$BC$150,Validatie!$BD$2:$BD$150),""))))))))</f>
        <v>#N/A</v>
      </c>
      <c r="AF36" s="95" t="e">
        <f>IF(AF$35&lt;1,0,IF($A$5=Validatie!$F$2,LOOKUP(AF$35,Validatie!$AK$2:$AK$150,Validatie!$AL$2:$AL$150),IF($A$5=Validatie!$F$3,LOOKUP(AF$35,Validatie!$AN$2:$AN$150,Validatie!$AO$2:$AO$150),IF($A$5=Validatie!$F$4,LOOKUP(AF$35,Validatie!$AQ$2:$AQ$150,Validatie!$AR$2:$AR$150),IF($A$5=Validatie!$F$5,LOOKUP(AF$35,Validatie!$AT$2:$AT$150,Validatie!$AU$2:$AU$150),IF($A$5=Validatie!$F$6,LOOKUP(AF$35,Validatie!$AW$2:$AW$150,Validatie!$AX$2:$AX$150),IF($A$5=Validatie!$F$7,LOOKUP(AF$35,Validatie!$AZ$2:$AZ$150,Validatie!$BA$2:$BA$150),IF($A$5=Validatie!$F$8,LOOKUP(AF$35,Validatie!$BC$2:$BC$150,Validatie!$BD$2:$BD$150),""))))))))</f>
        <v>#N/A</v>
      </c>
      <c r="AG36" s="95" t="e">
        <f>IF(AG$35&lt;1,0,IF($A$5=Validatie!$F$2,LOOKUP(AG$35,Validatie!$AK$2:$AK$150,Validatie!$AL$2:$AL$150),IF($A$5=Validatie!$F$3,LOOKUP(AG$35,Validatie!$AN$2:$AN$150,Validatie!$AO$2:$AO$150),IF($A$5=Validatie!$F$4,LOOKUP(AG$35,Validatie!$AQ$2:$AQ$150,Validatie!$AR$2:$AR$150),IF($A$5=Validatie!$F$5,LOOKUP(AG$35,Validatie!$AT$2:$AT$150,Validatie!$AU$2:$AU$150),IF($A$5=Validatie!$F$6,LOOKUP(AG$35,Validatie!$AW$2:$AW$150,Validatie!$AX$2:$AX$150),IF($A$5=Validatie!$F$7,LOOKUP(AG$35,Validatie!$AZ$2:$AZ$150,Validatie!$BA$2:$BA$150),IF($A$5=Validatie!$F$8,LOOKUP(AG$35,Validatie!$BC$2:$BC$150,Validatie!$BD$2:$BD$150),""))))))))</f>
        <v>#N/A</v>
      </c>
      <c r="AH36" s="95" t="e">
        <f>IF(AH$35&lt;1,0,IF($A$5=Validatie!$F$2,LOOKUP(AH$35,Validatie!$AK$2:$AK$150,Validatie!$AL$2:$AL$150),IF($A$5=Validatie!$F$3,LOOKUP(AH$35,Validatie!$AN$2:$AN$150,Validatie!$AO$2:$AO$150),IF($A$5=Validatie!$F$4,LOOKUP(AH$35,Validatie!$AQ$2:$AQ$150,Validatie!$AR$2:$AR$150),IF($A$5=Validatie!$F$5,LOOKUP(AH$35,Validatie!$AT$2:$AT$150,Validatie!$AU$2:$AU$150),IF($A$5=Validatie!$F$6,LOOKUP(AH$35,Validatie!$AW$2:$AW$150,Validatie!$AX$2:$AX$150),IF($A$5=Validatie!$F$7,LOOKUP(AH$35,Validatie!$AZ$2:$AZ$150,Validatie!$BA$2:$BA$150),IF($A$5=Validatie!$F$8,LOOKUP(AH$35,Validatie!$BC$2:$BC$150,Validatie!$BD$2:$BD$150),""))))))))</f>
        <v>#N/A</v>
      </c>
      <c r="AI36" s="95" t="e">
        <f>IF(AI$35&lt;1,0,IF($A$5=Validatie!$F$2,LOOKUP(AI$35,Validatie!$AK$2:$AK$150,Validatie!$AL$2:$AL$150),IF($A$5=Validatie!$F$3,LOOKUP(AI$35,Validatie!$AN$2:$AN$150,Validatie!$AO$2:$AO$150),IF($A$5=Validatie!$F$4,LOOKUP(AI$35,Validatie!$AQ$2:$AQ$150,Validatie!$AR$2:$AR$150),IF($A$5=Validatie!$F$5,LOOKUP(AI$35,Validatie!$AT$2:$AT$150,Validatie!$AU$2:$AU$150),IF($A$5=Validatie!$F$6,LOOKUP(AI$35,Validatie!$AW$2:$AW$150,Validatie!$AX$2:$AX$150),IF($A$5=Validatie!$F$7,LOOKUP(AI$35,Validatie!$AZ$2:$AZ$150,Validatie!$BA$2:$BA$150),IF($A$5=Validatie!$F$8,LOOKUP(AI$35,Validatie!$BC$2:$BC$150,Validatie!$BD$2:$BD$150),""))))))))</f>
        <v>#N/A</v>
      </c>
    </row>
    <row r="37" spans="1:65" ht="21.75" customHeight="1" thickTop="1" x14ac:dyDescent="0.3">
      <c r="B37" s="25"/>
      <c r="D37" s="69"/>
      <c r="E37" s="25"/>
      <c r="F37" s="206" t="e">
        <f>IF(OR((MAX(#REF!,#REF!)-MIN(#REF!,#REF!))&gt;Validatie!$BF$4),Validatie!$BF$3,Validatie!$BF$2)</f>
        <v>#REF!</v>
      </c>
      <c r="G37" s="206"/>
      <c r="H37" s="206" t="e">
        <f>IF(OR((MAX(#REF!,#REF!)-MIN(#REF!,#REF!))&gt;Validatie!$BF$4),Validatie!$BF$3,Validatie!$BF$2)</f>
        <v>#REF!</v>
      </c>
      <c r="I37" s="206"/>
      <c r="J37" s="206" t="e">
        <f>IF(OR((MAX(#REF!,#REF!)-MIN(#REF!,#REF!))&gt;Validatie!$BF$4),Validatie!$BF$3,Validatie!$BF$2)</f>
        <v>#REF!</v>
      </c>
      <c r="K37" s="206"/>
      <c r="L37" s="206" t="e">
        <f>IF(OR((MAX(#REF!,#REF!)-MIN(#REF!,#REF!))&gt;Validatie!$BF$4),Validatie!$BF$3,Validatie!$BF$2)</f>
        <v>#REF!</v>
      </c>
      <c r="M37" s="206"/>
      <c r="N37" s="206" t="e">
        <f>IF(OR((MAX(#REF!,#REF!)-MIN(#REF!,#REF!))&gt;Validatie!$BF$4),Validatie!$BF$3,Validatie!$BF$2)</f>
        <v>#REF!</v>
      </c>
      <c r="O37" s="206"/>
      <c r="P37" s="206" t="e">
        <f>IF(OR((MAX(#REF!,#REF!)-MIN(#REF!,#REF!))&gt;Validatie!$BF$4),Validatie!$BF$3,Validatie!$BF$2)</f>
        <v>#REF!</v>
      </c>
      <c r="Q37" s="206"/>
      <c r="R37" s="206" t="e">
        <f>IF(OR((MAX(#REF!,#REF!)-MIN(#REF!,#REF!))&gt;Validatie!$BF$4),Validatie!$BF$3,Validatie!$BF$2)</f>
        <v>#REF!</v>
      </c>
      <c r="S37" s="206"/>
      <c r="T37" s="206" t="e">
        <f>IF(OR((MAX(#REF!,#REF!)-MIN(#REF!,#REF!))&gt;Validatie!$BF$4),Validatie!$BF$3,Validatie!$BF$2)</f>
        <v>#REF!</v>
      </c>
      <c r="U37" s="206"/>
      <c r="V37" s="206" t="e">
        <f>IF(OR((MAX(#REF!,#REF!)-MIN(#REF!,#REF!))&gt;Validatie!$BF$4),Validatie!$BF$3,Validatie!$BF$2)</f>
        <v>#REF!</v>
      </c>
      <c r="W37" s="206"/>
      <c r="X37" s="206" t="e">
        <f>IF(OR((MAX(#REF!,#REF!)-MIN(#REF!,#REF!))&gt;Validatie!$BF$4),Validatie!$BF$3,Validatie!$BF$2)</f>
        <v>#REF!</v>
      </c>
      <c r="Y37" s="206"/>
      <c r="Z37" s="206" t="e">
        <f>IF(OR((MAX(#REF!,#REF!)-MIN(#REF!,#REF!))&gt;Validatie!$BF$4),Validatie!$BF$3,Validatie!$BF$2)</f>
        <v>#REF!</v>
      </c>
      <c r="AA37" s="206"/>
      <c r="AB37" s="206" t="e">
        <f>IF(OR((MAX(#REF!,#REF!)-MIN(#REF!,#REF!))&gt;Validatie!$BF$4),Validatie!$BF$3,Validatie!$BF$2)</f>
        <v>#REF!</v>
      </c>
      <c r="AC37" s="206"/>
      <c r="AD37" s="206" t="e">
        <f>IF(OR((MAX(#REF!,#REF!)-MIN(#REF!,#REF!))&gt;Validatie!$BF$4),Validatie!$BF$3,Validatie!$BF$2)</f>
        <v>#REF!</v>
      </c>
      <c r="AE37" s="206"/>
      <c r="AF37" s="206" t="e">
        <f>IF(OR((MAX(#REF!,#REF!)-MIN(#REF!,#REF!))&gt;Validatie!$BF$4),Validatie!$BF$3,Validatie!$BF$2)</f>
        <v>#REF!</v>
      </c>
      <c r="AG37" s="206"/>
      <c r="AH37" s="206" t="e">
        <f>IF(OR((MAX(#REF!,#REF!)-MIN(#REF!,#REF!))&gt;Validatie!$BF$4),Validatie!$BF$3,Validatie!$BF$2)</f>
        <v>#REF!</v>
      </c>
      <c r="AI37" s="206"/>
      <c r="AJ37" s="206" t="e">
        <f>IF(OR((MAX(#REF!,#REF!)-MIN(#REF!,#REF!))&gt;Validatie!$BF$4),Validatie!$BF$3,Validatie!$BF$2)</f>
        <v>#REF!</v>
      </c>
      <c r="AK37" s="206"/>
      <c r="AL37" s="206" t="e">
        <f>IF(OR((MAX(#REF!,#REF!)-MIN(#REF!,#REF!))&gt;Validatie!$BF$4),Validatie!$BF$3,Validatie!$BF$2)</f>
        <v>#REF!</v>
      </c>
      <c r="AM37" s="206"/>
      <c r="AN37" s="206" t="e">
        <f>IF(OR((MAX(#REF!,#REF!)-MIN(#REF!,#REF!))&gt;Validatie!$BF$4),Validatie!$BF$3,Validatie!$BF$2)</f>
        <v>#REF!</v>
      </c>
      <c r="AO37" s="206"/>
      <c r="AP37" s="206" t="e">
        <f>IF(OR((MAX(#REF!,#REF!)-MIN(#REF!,#REF!))&gt;Validatie!$BF$4),Validatie!$BF$3,Validatie!$BF$2)</f>
        <v>#REF!</v>
      </c>
      <c r="AQ37" s="206"/>
      <c r="AR37" s="206" t="e">
        <f>IF(OR((MAX(#REF!,#REF!)-MIN(#REF!,#REF!))&gt;Validatie!$BF$4),Validatie!$BF$3,Validatie!$BF$2)</f>
        <v>#REF!</v>
      </c>
      <c r="AS37" s="206"/>
      <c r="AT37" s="206" t="e">
        <f>IF(OR((MAX(#REF!,#REF!)-MIN(#REF!,#REF!))&gt;Validatie!$BF$4),Validatie!$BF$3,Validatie!$BF$2)</f>
        <v>#REF!</v>
      </c>
      <c r="AU37" s="206"/>
      <c r="AV37" s="206" t="e">
        <f>IF(OR((MAX(#REF!,#REF!)-MIN(#REF!,#REF!))&gt;Validatie!$BF$4),Validatie!$BF$3,Validatie!$BF$2)</f>
        <v>#REF!</v>
      </c>
      <c r="AW37" s="206"/>
      <c r="AX37" s="206" t="e">
        <f>IF(OR((MAX(#REF!,#REF!)-MIN(#REF!,#REF!))&gt;Validatie!$BF$4),Validatie!$BF$3,Validatie!$BF$2)</f>
        <v>#REF!</v>
      </c>
      <c r="AY37" s="206"/>
      <c r="AZ37" s="206" t="e">
        <f>IF(OR((MAX(#REF!,#REF!)-MIN(#REF!,#REF!))&gt;Validatie!$BF$4),Validatie!$BF$3,Validatie!$BF$2)</f>
        <v>#REF!</v>
      </c>
      <c r="BA37" s="206"/>
      <c r="BB37" s="206" t="e">
        <f>IF(OR((MAX(#REF!,#REF!)-MIN(#REF!,#REF!))&gt;Validatie!$BF$4),Validatie!$BF$3,Validatie!$BF$2)</f>
        <v>#REF!</v>
      </c>
      <c r="BC37" s="206"/>
      <c r="BD37" s="206" t="e">
        <f>IF(OR((MAX(#REF!,#REF!)-MIN(#REF!,#REF!))&gt;Validatie!$BF$4),Validatie!$BF$3,Validatie!$BF$2)</f>
        <v>#REF!</v>
      </c>
      <c r="BE37" s="206"/>
      <c r="BF37" s="206" t="e">
        <f>IF(OR((MAX(#REF!,#REF!)-MIN(#REF!,#REF!))&gt;Validatie!$BF$4),Validatie!$BF$3,Validatie!$BF$2)</f>
        <v>#REF!</v>
      </c>
      <c r="BG37" s="206"/>
      <c r="BH37" s="206" t="e">
        <f>IF(OR((MAX(#REF!,#REF!)-MIN(#REF!,#REF!))&gt;Validatie!$BF$4),Validatie!$BF$3,Validatie!$BF$2)</f>
        <v>#REF!</v>
      </c>
      <c r="BI37" s="206"/>
      <c r="BJ37" s="206" t="e">
        <f>IF(OR((MAX(#REF!,#REF!)-MIN(#REF!,#REF!))&gt;Validatie!$BF$4),Validatie!$BF$3,Validatie!$BF$2)</f>
        <v>#REF!</v>
      </c>
      <c r="BK37" s="206"/>
      <c r="BL37" s="206" t="e">
        <f>IF(OR((MAX(#REF!,#REF!)-MIN(#REF!,#REF!))&gt;Validatie!$BF$4),Validatie!$BF$3,Validatie!$BF$2)</f>
        <v>#REF!</v>
      </c>
      <c r="BM37" s="206"/>
    </row>
    <row r="38" spans="1:65" ht="14.4" x14ac:dyDescent="0.3">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row>
    <row r="39" spans="1:65" ht="14.4" x14ac:dyDescent="0.3">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row>
    <row r="40" spans="1:65" ht="14.4" x14ac:dyDescent="0.3">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row>
    <row r="41" spans="1:65" ht="14.4" x14ac:dyDescent="0.3">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row>
    <row r="42" spans="1:65" ht="14.4" x14ac:dyDescent="0.3">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row>
    <row r="43" spans="1:65" ht="14.4" x14ac:dyDescent="0.3">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row>
    <row r="44" spans="1:65" ht="14.4" x14ac:dyDescent="0.3">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row>
    <row r="45" spans="1:65" ht="14.4" x14ac:dyDescent="0.3"/>
    <row r="46" spans="1:65" ht="14.4" x14ac:dyDescent="0.3"/>
    <row r="47" spans="1:65" ht="14.4" x14ac:dyDescent="0.3"/>
    <row r="48" spans="1:65" ht="14.4" x14ac:dyDescent="0.3"/>
    <row r="49" s="1" customFormat="1" ht="14.4" x14ac:dyDescent="0.3"/>
    <row r="50" s="1" customFormat="1" ht="14.4" x14ac:dyDescent="0.3"/>
    <row r="51" s="1" customFormat="1" ht="14.4" x14ac:dyDescent="0.3"/>
    <row r="52" s="1" customFormat="1" ht="14.4" x14ac:dyDescent="0.3"/>
    <row r="53" s="1" customFormat="1" ht="14.4" x14ac:dyDescent="0.3"/>
    <row r="54" s="1" customFormat="1" ht="14.4" x14ac:dyDescent="0.3"/>
    <row r="55" s="1" customFormat="1" ht="14.4" x14ac:dyDescent="0.3"/>
    <row r="56" s="1" customFormat="1" ht="14.4" x14ac:dyDescent="0.3"/>
    <row r="57" s="1" customFormat="1" ht="14.4" x14ac:dyDescent="0.3"/>
    <row r="58" s="1" customFormat="1" ht="14.4" x14ac:dyDescent="0.3"/>
    <row r="59" s="1" customFormat="1" ht="14.4" x14ac:dyDescent="0.3"/>
    <row r="60" s="1" customFormat="1" ht="14.4" x14ac:dyDescent="0.3"/>
    <row r="61" s="1" customFormat="1" ht="14.4" x14ac:dyDescent="0.3"/>
    <row r="62" s="1" customFormat="1" ht="14.4" x14ac:dyDescent="0.3"/>
    <row r="63" s="1" customFormat="1" ht="14.4" x14ac:dyDescent="0.3"/>
    <row r="64" s="1" customFormat="1" ht="14.4" x14ac:dyDescent="0.3"/>
    <row r="65" s="1" customFormat="1" ht="14.4" x14ac:dyDescent="0.3"/>
    <row r="66" s="1" customFormat="1" ht="14.4" x14ac:dyDescent="0.3"/>
    <row r="67" s="1" customFormat="1" ht="14.4" x14ac:dyDescent="0.3"/>
    <row r="68" s="1" customFormat="1" ht="14.4" x14ac:dyDescent="0.3"/>
    <row r="69" s="1" customFormat="1" ht="14.4" x14ac:dyDescent="0.3"/>
    <row r="70" s="1" customFormat="1" ht="14.4" x14ac:dyDescent="0.3"/>
    <row r="71" s="1" customFormat="1" ht="14.4" x14ac:dyDescent="0.3"/>
    <row r="72" s="1" customFormat="1" ht="14.4" x14ac:dyDescent="0.3"/>
    <row r="73" s="1" customFormat="1" ht="14.4" x14ac:dyDescent="0.3"/>
    <row r="74" s="1" customFormat="1" ht="14.4" x14ac:dyDescent="0.3"/>
    <row r="75" s="1" customFormat="1" ht="14.4" x14ac:dyDescent="0.3"/>
    <row r="76" s="1" customFormat="1" ht="14.4" x14ac:dyDescent="0.3"/>
    <row r="77" s="1" customFormat="1" ht="14.4" x14ac:dyDescent="0.3"/>
    <row r="78" s="1" customFormat="1" ht="14.4" x14ac:dyDescent="0.3"/>
    <row r="79" s="1" customFormat="1" ht="14.4" x14ac:dyDescent="0.3"/>
    <row r="80" s="1" customFormat="1" ht="14.4" x14ac:dyDescent="0.3"/>
    <row r="81" s="1" customFormat="1" ht="14.4" x14ac:dyDescent="0.3"/>
    <row r="82" s="1" customFormat="1" ht="14.4" x14ac:dyDescent="0.3"/>
    <row r="83" s="1" customFormat="1" ht="14.4" x14ac:dyDescent="0.3"/>
    <row r="84" s="1" customFormat="1" ht="14.4" x14ac:dyDescent="0.3"/>
    <row r="85" s="1" customFormat="1" ht="14.4" x14ac:dyDescent="0.3"/>
    <row r="86" s="1" customFormat="1" ht="14.4" x14ac:dyDescent="0.3"/>
    <row r="87" s="1" customFormat="1" ht="14.4" x14ac:dyDescent="0.3"/>
    <row r="88" s="1" customFormat="1" ht="14.4" x14ac:dyDescent="0.3"/>
    <row r="89" s="1" customFormat="1" ht="14.4" x14ac:dyDescent="0.3"/>
    <row r="90" s="1" customFormat="1" ht="14.4" x14ac:dyDescent="0.3"/>
  </sheetData>
  <sheetProtection algorithmName="SHA-512" hashValue="XwkXkIrtvQUO8FVhJtLh7xTuNAfc+xs4pG0kEov9kLpEzFjLi0fE/Vu3DjzROfaiBP/Ft+zY0nCN74X16A2YCw==" saltValue="+Yqs/FubLtBMMyzBIYjGuA==" spinCount="100000" sheet="1" selectLockedCells="1" selectUnlockedCells="1"/>
  <mergeCells count="98">
    <mergeCell ref="BH37:BI44"/>
    <mergeCell ref="BJ37:BK44"/>
    <mergeCell ref="BL37:BM44"/>
    <mergeCell ref="AH37:AI44"/>
    <mergeCell ref="AJ37:AK44"/>
    <mergeCell ref="AL37:AM44"/>
    <mergeCell ref="AN37:AO44"/>
    <mergeCell ref="AP37:AQ44"/>
    <mergeCell ref="AR37:AS44"/>
    <mergeCell ref="AT37:AU44"/>
    <mergeCell ref="AV37:AW44"/>
    <mergeCell ref="AX37:AY44"/>
    <mergeCell ref="AF37:AG44"/>
    <mergeCell ref="AZ37:BA44"/>
    <mergeCell ref="BB37:BC44"/>
    <mergeCell ref="BD37:BE44"/>
    <mergeCell ref="BF37:BG44"/>
    <mergeCell ref="V37:W44"/>
    <mergeCell ref="X37:Y44"/>
    <mergeCell ref="Z37:AA44"/>
    <mergeCell ref="AB37:AC44"/>
    <mergeCell ref="AD37:AE44"/>
    <mergeCell ref="L37:M44"/>
    <mergeCell ref="N37:O44"/>
    <mergeCell ref="P37:Q44"/>
    <mergeCell ref="R37:S44"/>
    <mergeCell ref="T37:U44"/>
    <mergeCell ref="A36:B36"/>
    <mergeCell ref="C36:E36"/>
    <mergeCell ref="F37:G44"/>
    <mergeCell ref="H37:I44"/>
    <mergeCell ref="J37:K44"/>
    <mergeCell ref="B33:C33"/>
    <mergeCell ref="A34:C34"/>
    <mergeCell ref="D34:E34"/>
    <mergeCell ref="A35:C35"/>
    <mergeCell ref="D35:E35"/>
    <mergeCell ref="A30:A32"/>
    <mergeCell ref="B30:C32"/>
    <mergeCell ref="A24:A29"/>
    <mergeCell ref="B24:C29"/>
    <mergeCell ref="A21:A23"/>
    <mergeCell ref="B21:C23"/>
    <mergeCell ref="AF5:AG5"/>
    <mergeCell ref="AH5:AI5"/>
    <mergeCell ref="A15:A20"/>
    <mergeCell ref="B15:C20"/>
    <mergeCell ref="B6:C6"/>
    <mergeCell ref="B7:D7"/>
    <mergeCell ref="B8:C14"/>
    <mergeCell ref="C5:D5"/>
    <mergeCell ref="AD3:AE4"/>
    <mergeCell ref="AF3:AG4"/>
    <mergeCell ref="AH3:AI4"/>
    <mergeCell ref="F5:G5"/>
    <mergeCell ref="H5:I5"/>
    <mergeCell ref="J5:K5"/>
    <mergeCell ref="L5:M5"/>
    <mergeCell ref="N5:O5"/>
    <mergeCell ref="P5:Q5"/>
    <mergeCell ref="R5:S5"/>
    <mergeCell ref="T5:U5"/>
    <mergeCell ref="V5:W5"/>
    <mergeCell ref="X5:Y5"/>
    <mergeCell ref="Z5:AA5"/>
    <mergeCell ref="AB5:AC5"/>
    <mergeCell ref="AD5:AE5"/>
    <mergeCell ref="AB2:AC2"/>
    <mergeCell ref="AD2:AE2"/>
    <mergeCell ref="AF2:AG2"/>
    <mergeCell ref="AH2:AI2"/>
    <mergeCell ref="F3:G4"/>
    <mergeCell ref="H3:I4"/>
    <mergeCell ref="J3:K4"/>
    <mergeCell ref="L3:M4"/>
    <mergeCell ref="N3:O4"/>
    <mergeCell ref="P3:Q4"/>
    <mergeCell ref="R3:S4"/>
    <mergeCell ref="T3:U4"/>
    <mergeCell ref="V3:W4"/>
    <mergeCell ref="X3:Y4"/>
    <mergeCell ref="Z3:AA4"/>
    <mergeCell ref="AB3:AC4"/>
    <mergeCell ref="R2:S2"/>
    <mergeCell ref="T2:U2"/>
    <mergeCell ref="V2:W2"/>
    <mergeCell ref="X2:Y2"/>
    <mergeCell ref="Z2:AA2"/>
    <mergeCell ref="N2:O2"/>
    <mergeCell ref="A1:C1"/>
    <mergeCell ref="C3:D3"/>
    <mergeCell ref="C4:D4"/>
    <mergeCell ref="P2:Q2"/>
    <mergeCell ref="C2:D2"/>
    <mergeCell ref="F2:G2"/>
    <mergeCell ref="H2:I2"/>
    <mergeCell ref="J2:K2"/>
    <mergeCell ref="L2:M2"/>
  </mergeCells>
  <conditionalFormatting sqref="A8:D32">
    <cfRule type="cellIs" dxfId="20" priority="120" operator="greaterThan">
      <formula>0</formula>
    </cfRule>
  </conditionalFormatting>
  <conditionalFormatting sqref="E14">
    <cfRule type="expression" dxfId="19" priority="119">
      <formula>D14&gt;0</formula>
    </cfRule>
  </conditionalFormatting>
  <conditionalFormatting sqref="F3 F5 H3 H5">
    <cfRule type="cellIs" dxfId="18" priority="118" operator="greaterThan">
      <formula>0</formula>
    </cfRule>
  </conditionalFormatting>
  <conditionalFormatting sqref="C2:D5">
    <cfRule type="cellIs" dxfId="17" priority="117" operator="greaterThan">
      <formula>0</formula>
    </cfRule>
  </conditionalFormatting>
  <conditionalFormatting sqref="F33:AI33">
    <cfRule type="cellIs" dxfId="16" priority="116" operator="greaterThan">
      <formula>0</formula>
    </cfRule>
  </conditionalFormatting>
  <conditionalFormatting sqref="F2 H2">
    <cfRule type="cellIs" dxfId="15" priority="115" operator="greaterThan">
      <formula>0</formula>
    </cfRule>
  </conditionalFormatting>
  <conditionalFormatting sqref="F37:BM44">
    <cfRule type="cellIs" dxfId="14" priority="114" operator="greaterThan">
      <formula>0</formula>
    </cfRule>
  </conditionalFormatting>
  <conditionalFormatting sqref="J3 J5 L3 L5">
    <cfRule type="cellIs" dxfId="13" priority="108" operator="greaterThan">
      <formula>0</formula>
    </cfRule>
  </conditionalFormatting>
  <conditionalFormatting sqref="J2 L2">
    <cfRule type="cellIs" dxfId="12" priority="107" operator="greaterThan">
      <formula>0</formula>
    </cfRule>
  </conditionalFormatting>
  <conditionalFormatting sqref="N3 N5 P3 P5">
    <cfRule type="cellIs" dxfId="11" priority="100" operator="greaterThan">
      <formula>0</formula>
    </cfRule>
  </conditionalFormatting>
  <conditionalFormatting sqref="N2 P2">
    <cfRule type="cellIs" dxfId="10" priority="99" operator="greaterThan">
      <formula>0</formula>
    </cfRule>
  </conditionalFormatting>
  <conditionalFormatting sqref="R3 R5 T3 T5">
    <cfRule type="cellIs" dxfId="9" priority="92" operator="greaterThan">
      <formula>0</formula>
    </cfRule>
  </conditionalFormatting>
  <conditionalFormatting sqref="R2 T2">
    <cfRule type="cellIs" dxfId="8" priority="91" operator="greaterThan">
      <formula>0</formula>
    </cfRule>
  </conditionalFormatting>
  <conditionalFormatting sqref="V3 V5 X3 X5">
    <cfRule type="cellIs" dxfId="7" priority="84" operator="greaterThan">
      <formula>0</formula>
    </cfRule>
  </conditionalFormatting>
  <conditionalFormatting sqref="V2 X2">
    <cfRule type="cellIs" dxfId="6" priority="83" operator="greaterThan">
      <formula>0</formula>
    </cfRule>
  </conditionalFormatting>
  <conditionalFormatting sqref="Z3 Z5 AB3 AB5">
    <cfRule type="cellIs" dxfId="5" priority="76" operator="greaterThan">
      <formula>0</formula>
    </cfRule>
  </conditionalFormatting>
  <conditionalFormatting sqref="Z2 AB2">
    <cfRule type="cellIs" dxfId="4" priority="75" operator="greaterThan">
      <formula>0</formula>
    </cfRule>
  </conditionalFormatting>
  <conditionalFormatting sqref="AD3 AD5 AF3 AF5">
    <cfRule type="cellIs" dxfId="3" priority="68" operator="greaterThan">
      <formula>0</formula>
    </cfRule>
  </conditionalFormatting>
  <conditionalFormatting sqref="AD2 AF2">
    <cfRule type="cellIs" dxfId="2" priority="67" operator="greaterThan">
      <formula>0</formula>
    </cfRule>
  </conditionalFormatting>
  <conditionalFormatting sqref="AH3 AH5">
    <cfRule type="cellIs" dxfId="1" priority="60" operator="greaterThan">
      <formula>0</formula>
    </cfRule>
  </conditionalFormatting>
  <conditionalFormatting sqref="AH2">
    <cfRule type="cellIs" dxfId="0" priority="59"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114"/>
  <sheetViews>
    <sheetView topLeftCell="XFD1" workbookViewId="0">
      <selection activeCell="AB1" sqref="A1:XFD1048576"/>
    </sheetView>
  </sheetViews>
  <sheetFormatPr defaultColWidth="0" defaultRowHeight="19.5" customHeight="1" x14ac:dyDescent="0.3"/>
  <cols>
    <col min="1" max="2" width="45.33203125" hidden="1" customWidth="1"/>
    <col min="3" max="3" width="45.33203125" style="24" hidden="1" customWidth="1"/>
    <col min="4" max="11" width="45.33203125" hidden="1" customWidth="1"/>
    <col min="12" max="12" width="45.33203125" style="121" hidden="1" customWidth="1"/>
    <col min="13" max="17" width="45.33203125" hidden="1" customWidth="1"/>
    <col min="18" max="18" width="45.33203125" style="121" hidden="1" customWidth="1"/>
    <col min="19" max="23" width="45.33203125" hidden="1" customWidth="1"/>
    <col min="24" max="24" width="45.33203125" style="121" hidden="1" customWidth="1"/>
    <col min="25" max="36" width="45.33203125" hidden="1" customWidth="1"/>
    <col min="37" max="37" width="45.33203125" style="27" hidden="1" customWidth="1"/>
    <col min="38" max="38" width="45.33203125" style="24" hidden="1" customWidth="1"/>
    <col min="39" max="39" width="45.33203125" hidden="1" customWidth="1"/>
    <col min="40" max="40" width="45.33203125" style="27" hidden="1" customWidth="1"/>
    <col min="41" max="41" width="45.33203125" style="24" hidden="1" customWidth="1"/>
    <col min="42" max="42" width="45.33203125" hidden="1" customWidth="1"/>
    <col min="43" max="43" width="45.33203125" style="27" hidden="1" customWidth="1"/>
    <col min="44" max="44" width="45.33203125" style="24" hidden="1" customWidth="1"/>
    <col min="45" max="45" width="45.33203125" hidden="1" customWidth="1"/>
    <col min="46" max="46" width="45.33203125" style="27" hidden="1" customWidth="1"/>
    <col min="47" max="47" width="45.33203125" style="24" hidden="1" customWidth="1"/>
    <col min="48" max="48" width="45.33203125" hidden="1" customWidth="1"/>
    <col min="49" max="49" width="45.33203125" style="27" hidden="1" customWidth="1"/>
    <col min="50" max="50" width="45.33203125" style="24" hidden="1" customWidth="1"/>
    <col min="51" max="51" width="45.33203125" hidden="1" customWidth="1"/>
    <col min="52" max="52" width="45.33203125" style="102" hidden="1" customWidth="1"/>
    <col min="53" max="53" width="45.33203125" style="24" hidden="1" customWidth="1"/>
    <col min="54" max="54" width="45.33203125" hidden="1" customWidth="1"/>
    <col min="55" max="55" width="45.33203125" style="102" hidden="1" customWidth="1"/>
    <col min="56" max="56" width="45.33203125" style="24" hidden="1" customWidth="1"/>
    <col min="57" max="16384" width="45.33203125" hidden="1"/>
  </cols>
  <sheetData>
    <row r="1" spans="1:59" ht="19.5" customHeight="1" x14ac:dyDescent="0.3">
      <c r="A1" s="28" t="s">
        <v>34</v>
      </c>
      <c r="B1" s="64" t="s">
        <v>33</v>
      </c>
      <c r="C1" s="65" t="s">
        <v>51</v>
      </c>
      <c r="D1" s="66" t="s">
        <v>52</v>
      </c>
      <c r="E1" s="66" t="s">
        <v>69</v>
      </c>
      <c r="F1" s="66" t="s">
        <v>72</v>
      </c>
      <c r="G1" s="28"/>
      <c r="H1" s="28"/>
      <c r="I1" s="28"/>
      <c r="J1" s="28"/>
      <c r="K1" s="28"/>
      <c r="L1" s="28"/>
      <c r="M1" s="28" t="s">
        <v>180</v>
      </c>
      <c r="N1" s="28"/>
      <c r="O1" s="28"/>
      <c r="P1" s="28"/>
      <c r="Q1" s="28"/>
      <c r="R1" s="119"/>
      <c r="S1" s="28" t="s">
        <v>179</v>
      </c>
      <c r="T1" s="28"/>
      <c r="U1" s="28"/>
      <c r="V1" s="28"/>
      <c r="W1" s="28"/>
      <c r="X1" s="119"/>
      <c r="Y1" s="28" t="s">
        <v>181</v>
      </c>
      <c r="Z1" s="28"/>
      <c r="AA1" s="28"/>
      <c r="AB1" s="28"/>
      <c r="AC1" s="28"/>
      <c r="AD1" s="28"/>
      <c r="AE1" s="67" t="s">
        <v>114</v>
      </c>
      <c r="AF1" s="28" t="s">
        <v>116</v>
      </c>
      <c r="AG1" s="28" t="s">
        <v>106</v>
      </c>
      <c r="AH1" s="67" t="s">
        <v>118</v>
      </c>
      <c r="AI1" s="67" t="s">
        <v>69</v>
      </c>
      <c r="AJ1" s="28" t="s">
        <v>51</v>
      </c>
      <c r="AK1" s="29" t="s">
        <v>9</v>
      </c>
      <c r="AL1" s="30" t="s">
        <v>50</v>
      </c>
      <c r="AM1" s="28" t="s">
        <v>51</v>
      </c>
      <c r="AN1" s="29" t="s">
        <v>9</v>
      </c>
      <c r="AO1" s="30" t="s">
        <v>50</v>
      </c>
      <c r="AP1" s="28" t="s">
        <v>51</v>
      </c>
      <c r="AQ1" s="29" t="s">
        <v>9</v>
      </c>
      <c r="AR1" s="30" t="s">
        <v>50</v>
      </c>
      <c r="AS1" s="28" t="s">
        <v>51</v>
      </c>
      <c r="AT1" s="29" t="s">
        <v>9</v>
      </c>
      <c r="AU1" s="30" t="s">
        <v>50</v>
      </c>
      <c r="AV1" s="28" t="s">
        <v>51</v>
      </c>
      <c r="AW1" s="29" t="s">
        <v>9</v>
      </c>
      <c r="AX1" s="30" t="s">
        <v>50</v>
      </c>
      <c r="AY1" s="28" t="s">
        <v>51</v>
      </c>
      <c r="AZ1" s="29" t="s">
        <v>9</v>
      </c>
      <c r="BA1" s="30" t="s">
        <v>50</v>
      </c>
      <c r="BB1" s="28" t="s">
        <v>51</v>
      </c>
      <c r="BC1" s="29" t="s">
        <v>9</v>
      </c>
      <c r="BD1" s="30" t="s">
        <v>50</v>
      </c>
      <c r="BE1" s="28" t="s">
        <v>127</v>
      </c>
      <c r="BF1" s="28" t="s">
        <v>169</v>
      </c>
      <c r="BG1" s="28" t="s">
        <v>178</v>
      </c>
    </row>
    <row r="2" spans="1:59" ht="19.5" customHeight="1" x14ac:dyDescent="0.3">
      <c r="A2" s="5" t="s">
        <v>23</v>
      </c>
      <c r="B2">
        <v>200</v>
      </c>
      <c r="C2" s="24" t="s">
        <v>38</v>
      </c>
      <c r="D2" t="s">
        <v>3</v>
      </c>
      <c r="F2" t="s">
        <v>65</v>
      </c>
      <c r="G2" s="224" t="s">
        <v>0</v>
      </c>
      <c r="H2" s="208" t="str">
        <f>IF(OR(Berekening!$C$2=$F$9,Berekening!$C$2=$F$10,Berekening!$C$2=$F$11),$H29,$H36)</f>
        <v>Beoordeel of alle elementen van 
de opdracht aanwezig en begrijpelijk zijn. Neem daarbij de native speaker als uitgangspunt. De boodschap moet voor hem of haar duidelijk zijn.</v>
      </c>
      <c r="I2" s="209"/>
      <c r="J2" s="14" t="s">
        <v>10</v>
      </c>
      <c r="K2" s="16">
        <v>6</v>
      </c>
      <c r="L2" s="120"/>
      <c r="M2" s="118" t="s">
        <v>184</v>
      </c>
      <c r="N2" s="208" t="s">
        <v>192</v>
      </c>
      <c r="O2" s="209"/>
      <c r="P2" s="14" t="s">
        <v>136</v>
      </c>
      <c r="Q2" s="16">
        <v>6</v>
      </c>
      <c r="R2" s="122"/>
      <c r="S2" s="118" t="s">
        <v>98</v>
      </c>
      <c r="T2" s="208" t="s">
        <v>177</v>
      </c>
      <c r="U2" s="209"/>
      <c r="V2" s="14" t="s">
        <v>134</v>
      </c>
      <c r="W2" s="16">
        <v>6</v>
      </c>
      <c r="X2" s="122"/>
      <c r="Y2" s="36" t="str">
        <f>IF(OR(Berekening!$C$2=Validatie!$F$9,Berekening!$C$2=Validatie!$F$10,Berekening!$C$2=Validatie!$F$11),Validatie!$S2,Validatie!$M2)</f>
        <v>Inhoud (8 elementen, maximaal 6 punten):</v>
      </c>
      <c r="Z2" s="208" t="str">
        <f>IF(OR(Berekening!$C$2=Validatie!$F$9,Berekening!$C$2=Validatie!$F$10,Berekening!$C$2=Validatie!$F$11),Validatie!$T2,Validatie!$N2)</f>
        <v>Per alinea worden 2 elementen verwacht, zoals vermeld bij Criterium:
Alinea 1: passende titel (1) en goed uitgewerkte inleiding (1);
Alinea’s 2 en 3: correcte weergave van de gekozen argumenten (1), aangevuld met een passende/bijbehorende uitwerking (1); 
Alinea 4: correcte samenvatting (1) + 
correcte mening (1) </v>
      </c>
      <c r="AA2" s="209" t="str">
        <f>IF(OR(Berekening!$C$2=Validatie!$F$9,Berekening!$C$2=Validatie!$F$10,Berekening!$C$2=Validatie!$F$11),Validatie!$S2,Validatie!$M2)</f>
        <v>Inhoud (8 elementen, maximaal 6 punten):</v>
      </c>
      <c r="AB2" s="14" t="str">
        <f>IF(OR(Berekening!$C$2=Validatie!$F$9,Berekening!$C$2=Validatie!$F$10,Berekening!$C$2=Validatie!$F$11),Validatie!$V2,Validatie!$P2)</f>
        <v>8 elementen</v>
      </c>
      <c r="AC2" s="16">
        <f>IF(OR(Berekening!$C$2=Validatie!$F$9,Berekening!$C$2=Validatie!$F$10,Berekening!$C$2=Validatie!$F$11),Validatie!$W2,Validatie!$Q2)</f>
        <v>6</v>
      </c>
      <c r="AE2" s="57" t="s">
        <v>3</v>
      </c>
      <c r="AF2" s="5" t="s">
        <v>23</v>
      </c>
      <c r="AG2" t="s">
        <v>117</v>
      </c>
      <c r="AH2" s="57"/>
      <c r="AI2" s="58"/>
      <c r="AJ2" s="31" t="s">
        <v>65</v>
      </c>
      <c r="AK2" s="60">
        <v>0</v>
      </c>
      <c r="AL2" s="26">
        <v>0</v>
      </c>
      <c r="AM2" s="31" t="s">
        <v>28</v>
      </c>
      <c r="AN2" s="60">
        <v>0</v>
      </c>
      <c r="AO2" s="26">
        <v>0</v>
      </c>
      <c r="AP2" s="31" t="s">
        <v>38</v>
      </c>
      <c r="AQ2" s="60">
        <v>0</v>
      </c>
      <c r="AR2" s="26">
        <v>0</v>
      </c>
      <c r="AS2" s="31" t="s">
        <v>35</v>
      </c>
      <c r="AT2" s="60">
        <v>0</v>
      </c>
      <c r="AU2" s="26">
        <v>0</v>
      </c>
      <c r="AV2" s="31" t="s">
        <v>36</v>
      </c>
      <c r="AW2" s="60">
        <v>0</v>
      </c>
      <c r="AX2" s="26">
        <v>0</v>
      </c>
      <c r="AY2" s="31" t="s">
        <v>170</v>
      </c>
      <c r="AZ2" s="60">
        <v>0</v>
      </c>
      <c r="BA2" s="26">
        <v>0</v>
      </c>
      <c r="BB2" s="31" t="s">
        <v>171</v>
      </c>
      <c r="BC2" s="60">
        <v>0</v>
      </c>
      <c r="BD2" s="26">
        <v>0</v>
      </c>
      <c r="BE2" s="57" t="s">
        <v>124</v>
      </c>
      <c r="BG2">
        <f>COUNTBLANK(Correctie!$F$30)</f>
        <v>1</v>
      </c>
    </row>
    <row r="3" spans="1:59" ht="19.5" customHeight="1" x14ac:dyDescent="0.3">
      <c r="A3" s="5" t="s">
        <v>49</v>
      </c>
      <c r="B3">
        <v>200</v>
      </c>
      <c r="C3" s="24" t="s">
        <v>38</v>
      </c>
      <c r="D3" t="s">
        <v>3</v>
      </c>
      <c r="F3" t="s">
        <v>28</v>
      </c>
      <c r="G3" s="226"/>
      <c r="H3" s="210"/>
      <c r="I3" s="211"/>
      <c r="J3" s="14" t="s">
        <v>29</v>
      </c>
      <c r="K3" s="16">
        <v>5</v>
      </c>
      <c r="L3" s="120"/>
      <c r="M3" s="37" t="s">
        <v>187</v>
      </c>
      <c r="N3" s="210"/>
      <c r="O3" s="211"/>
      <c r="P3" s="14" t="s">
        <v>137</v>
      </c>
      <c r="Q3" s="16">
        <v>5</v>
      </c>
      <c r="R3" s="123"/>
      <c r="S3" s="37" t="s">
        <v>155</v>
      </c>
      <c r="T3" s="210"/>
      <c r="U3" s="211"/>
      <c r="V3" s="14" t="s">
        <v>135</v>
      </c>
      <c r="W3" s="16">
        <v>5</v>
      </c>
      <c r="X3" s="123"/>
      <c r="Y3" s="118" t="str">
        <f>IF(OR(Berekening!$C$2=Validatie!$F$9,Berekening!$C$2=Validatie!$F$10,Berekening!$C$2=Validatie!$F$11),Validatie!$S3,Validatie!$M3)</f>
        <v>(1) alinea 1: titel + inleiding</v>
      </c>
      <c r="Z3" s="210" t="str">
        <f>IF(OR(Berekening!$C$2=Validatie!$F$9,Berekening!$C$2=Validatie!$F$10,Berekening!$C$2=Validatie!$F$11),Validatie!$S3,Validatie!$M3)</f>
        <v>(1) alinea 1: titel + inleiding</v>
      </c>
      <c r="AA3" s="211" t="str">
        <f>IF(OR(Berekening!$C$2=Validatie!$F$9,Berekening!$C$2=Validatie!$F$10,Berekening!$C$2=Validatie!$F$11),Validatie!$S3,Validatie!$M3)</f>
        <v>(1) alinea 1: titel + inleiding</v>
      </c>
      <c r="AB3" s="14" t="str">
        <f>IF(OR(Berekening!$C$2=Validatie!$F$9,Berekening!$C$2=Validatie!$F$10,Berekening!$C$2=Validatie!$F$11),Validatie!$V3,Validatie!$P3)</f>
        <v>7 elementen</v>
      </c>
      <c r="AC3" s="16">
        <f>IF(OR(Berekening!$C$2=Validatie!$F$9,Berekening!$C$2=Validatie!$F$10,Berekening!$C$2=Validatie!$F$11),Validatie!$W3,Validatie!$Q3)</f>
        <v>5</v>
      </c>
      <c r="AE3" s="57" t="s">
        <v>66</v>
      </c>
      <c r="AF3" s="5" t="s">
        <v>49</v>
      </c>
      <c r="AH3" s="57"/>
      <c r="AI3" s="59"/>
      <c r="AJ3" s="31" t="s">
        <v>65</v>
      </c>
      <c r="AK3" s="60">
        <v>1</v>
      </c>
      <c r="AL3" s="26">
        <v>10</v>
      </c>
      <c r="AM3" s="32" t="s">
        <v>28</v>
      </c>
      <c r="AN3" s="60">
        <v>1</v>
      </c>
      <c r="AO3" s="26">
        <v>10</v>
      </c>
      <c r="AP3" s="32" t="s">
        <v>38</v>
      </c>
      <c r="AQ3" s="60">
        <v>1</v>
      </c>
      <c r="AR3" s="26">
        <v>10</v>
      </c>
      <c r="AS3" s="32" t="s">
        <v>35</v>
      </c>
      <c r="AT3" s="60">
        <v>1</v>
      </c>
      <c r="AU3" s="26">
        <v>10</v>
      </c>
      <c r="AV3" s="32" t="s">
        <v>36</v>
      </c>
      <c r="AW3" s="60">
        <v>1</v>
      </c>
      <c r="AX3" s="26">
        <v>10</v>
      </c>
      <c r="AY3" s="31" t="s">
        <v>170</v>
      </c>
      <c r="AZ3" s="60">
        <v>0.5</v>
      </c>
      <c r="BA3" s="26">
        <v>11</v>
      </c>
      <c r="BB3" s="31" t="s">
        <v>171</v>
      </c>
      <c r="BC3" s="60">
        <v>0.5</v>
      </c>
      <c r="BD3" s="26">
        <v>10</v>
      </c>
      <c r="BE3" s="57" t="s">
        <v>125</v>
      </c>
      <c r="BF3" s="84"/>
      <c r="BG3">
        <f>COUNTBLANK(Correctie!$G$30)</f>
        <v>1</v>
      </c>
    </row>
    <row r="4" spans="1:59" ht="19.5" customHeight="1" x14ac:dyDescent="0.3">
      <c r="A4" s="5" t="s">
        <v>47</v>
      </c>
      <c r="B4">
        <v>250</v>
      </c>
      <c r="C4" s="24" t="s">
        <v>35</v>
      </c>
      <c r="D4" t="s">
        <v>3</v>
      </c>
      <c r="F4" t="s">
        <v>38</v>
      </c>
      <c r="G4" s="226"/>
      <c r="H4" s="210"/>
      <c r="I4" s="211"/>
      <c r="J4" s="14" t="s">
        <v>11</v>
      </c>
      <c r="K4" s="16">
        <v>4</v>
      </c>
      <c r="L4" s="120"/>
      <c r="M4" s="37" t="s">
        <v>185</v>
      </c>
      <c r="N4" s="210"/>
      <c r="O4" s="211"/>
      <c r="P4" s="14" t="s">
        <v>138</v>
      </c>
      <c r="Q4" s="16">
        <v>4</v>
      </c>
      <c r="R4" s="123"/>
      <c r="S4" s="37" t="s">
        <v>130</v>
      </c>
      <c r="T4" s="210"/>
      <c r="U4" s="211"/>
      <c r="V4" s="14" t="s">
        <v>136</v>
      </c>
      <c r="W4" s="16">
        <v>4</v>
      </c>
      <c r="X4" s="123"/>
      <c r="Y4" s="118" t="str">
        <f>IF(OR(Berekening!$C$2=Validatie!$F$9,Berekening!$C$2=Validatie!$F$10,Berekening!$C$2=Validatie!$F$11),Validatie!$S4,Validatie!$M4)</f>
        <v>(1) alinea 2: argument 1 + uitwerking</v>
      </c>
      <c r="Z4" s="210" t="str">
        <f>IF(OR(Berekening!$C$2=Validatie!$F$9,Berekening!$C$2=Validatie!$F$10,Berekening!$C$2=Validatie!$F$11),Validatie!$S4,Validatie!$M4)</f>
        <v>(1) alinea 2: argument 1 + uitwerking</v>
      </c>
      <c r="AA4" s="211" t="str">
        <f>IF(OR(Berekening!$C$2=Validatie!$F$9,Berekening!$C$2=Validatie!$F$10,Berekening!$C$2=Validatie!$F$11),Validatie!$S4,Validatie!$M4)</f>
        <v>(1) alinea 2: argument 1 + uitwerking</v>
      </c>
      <c r="AB4" s="14" t="str">
        <f>IF(OR(Berekening!$C$2=Validatie!$F$9,Berekening!$C$2=Validatie!$F$10,Berekening!$C$2=Validatie!$F$11),Validatie!$V4,Validatie!$P4)</f>
        <v>6 elementen</v>
      </c>
      <c r="AC4" s="16">
        <f>IF(OR(Berekening!$C$2=Validatie!$F$9,Berekening!$C$2=Validatie!$F$10,Berekening!$C$2=Validatie!$F$11),Validatie!$W4,Validatie!$Q4)</f>
        <v>4</v>
      </c>
      <c r="AE4" s="57" t="s">
        <v>196</v>
      </c>
      <c r="AF4" s="5" t="s">
        <v>47</v>
      </c>
      <c r="AH4" s="57"/>
      <c r="AI4" s="59"/>
      <c r="AJ4" s="31" t="s">
        <v>65</v>
      </c>
      <c r="AK4" s="60">
        <v>2</v>
      </c>
      <c r="AL4" s="26">
        <v>12</v>
      </c>
      <c r="AM4" s="32" t="s">
        <v>28</v>
      </c>
      <c r="AN4" s="60">
        <v>2</v>
      </c>
      <c r="AO4" s="26">
        <v>12</v>
      </c>
      <c r="AP4" s="32" t="s">
        <v>38</v>
      </c>
      <c r="AQ4" s="60">
        <v>1.5</v>
      </c>
      <c r="AR4" s="26">
        <v>11</v>
      </c>
      <c r="AS4" s="32" t="s">
        <v>35</v>
      </c>
      <c r="AT4" s="60">
        <v>2</v>
      </c>
      <c r="AU4" s="26">
        <v>10</v>
      </c>
      <c r="AV4" s="32" t="s">
        <v>36</v>
      </c>
      <c r="AW4" s="60">
        <v>1.5</v>
      </c>
      <c r="AX4" s="26">
        <v>10</v>
      </c>
      <c r="AY4" s="31" t="s">
        <v>170</v>
      </c>
      <c r="AZ4" s="60">
        <v>1</v>
      </c>
      <c r="BA4" s="26">
        <v>11</v>
      </c>
      <c r="BB4" s="31" t="s">
        <v>171</v>
      </c>
      <c r="BC4" s="60">
        <v>1</v>
      </c>
      <c r="BD4" s="26">
        <v>11</v>
      </c>
      <c r="BE4" s="78" t="s">
        <v>126</v>
      </c>
      <c r="BG4">
        <f>COUNTBLANK(Correctie!$H$30)</f>
        <v>1</v>
      </c>
    </row>
    <row r="5" spans="1:59" ht="19.5" customHeight="1" x14ac:dyDescent="0.3">
      <c r="A5" s="5" t="s">
        <v>24</v>
      </c>
      <c r="B5">
        <v>200</v>
      </c>
      <c r="C5" s="24" t="s">
        <v>38</v>
      </c>
      <c r="D5" t="s">
        <v>3</v>
      </c>
      <c r="F5" t="s">
        <v>35</v>
      </c>
      <c r="G5" s="226"/>
      <c r="H5" s="210"/>
      <c r="I5" s="211"/>
      <c r="J5" s="14" t="s">
        <v>30</v>
      </c>
      <c r="K5" s="16">
        <v>3</v>
      </c>
      <c r="L5" s="120"/>
      <c r="M5" s="37" t="s">
        <v>186</v>
      </c>
      <c r="N5" s="210"/>
      <c r="O5" s="211"/>
      <c r="P5" s="14" t="s">
        <v>172</v>
      </c>
      <c r="Q5" s="16">
        <v>3</v>
      </c>
      <c r="R5" s="123"/>
      <c r="S5" s="37" t="s">
        <v>132</v>
      </c>
      <c r="T5" s="210"/>
      <c r="U5" s="211"/>
      <c r="V5" s="14" t="s">
        <v>137</v>
      </c>
      <c r="W5" s="16">
        <v>3</v>
      </c>
      <c r="X5" s="123"/>
      <c r="Y5" s="118" t="str">
        <f>IF(OR(Berekening!$C$2=Validatie!$F$9,Berekening!$C$2=Validatie!$F$10,Berekening!$C$2=Validatie!$F$11),Validatie!$S5,Validatie!$M5)</f>
        <v>(1) alinea 3: argument 2 + uitwerking</v>
      </c>
      <c r="Z5" s="210" t="str">
        <f>IF(OR(Berekening!$C$2=Validatie!$F$9,Berekening!$C$2=Validatie!$F$10,Berekening!$C$2=Validatie!$F$11),Validatie!$S5,Validatie!$M5)</f>
        <v>(1) alinea 3: argument 2 + uitwerking</v>
      </c>
      <c r="AA5" s="211" t="str">
        <f>IF(OR(Berekening!$C$2=Validatie!$F$9,Berekening!$C$2=Validatie!$F$10,Berekening!$C$2=Validatie!$F$11),Validatie!$S5,Validatie!$M5)</f>
        <v>(1) alinea 3: argument 2 + uitwerking</v>
      </c>
      <c r="AB5" s="14" t="str">
        <f>IF(OR(Berekening!$C$2=Validatie!$F$9,Berekening!$C$2=Validatie!$F$10,Berekening!$C$2=Validatie!$F$11),Validatie!$V5,Validatie!$P5)</f>
        <v>5 elementen</v>
      </c>
      <c r="AC5" s="16">
        <f>IF(OR(Berekening!$C$2=Validatie!$F$9,Berekening!$C$2=Validatie!$F$10,Berekening!$C$2=Validatie!$F$11),Validatie!$W5,Validatie!$Q5)</f>
        <v>3</v>
      </c>
      <c r="AE5" s="57" t="s">
        <v>67</v>
      </c>
      <c r="AF5" s="5" t="s">
        <v>24</v>
      </c>
      <c r="AH5" s="57"/>
      <c r="AJ5" s="31" t="s">
        <v>65</v>
      </c>
      <c r="AK5" s="60">
        <v>3</v>
      </c>
      <c r="AL5" s="26">
        <v>14</v>
      </c>
      <c r="AM5" s="32" t="s">
        <v>28</v>
      </c>
      <c r="AN5" s="60">
        <v>3</v>
      </c>
      <c r="AO5" s="26">
        <v>14</v>
      </c>
      <c r="AP5" s="32" t="s">
        <v>38</v>
      </c>
      <c r="AQ5" s="60">
        <v>2</v>
      </c>
      <c r="AR5" s="26">
        <v>12</v>
      </c>
      <c r="AS5" s="32" t="s">
        <v>35</v>
      </c>
      <c r="AT5" s="60">
        <v>3</v>
      </c>
      <c r="AU5" s="26">
        <v>10</v>
      </c>
      <c r="AV5" s="32" t="s">
        <v>36</v>
      </c>
      <c r="AW5" s="60">
        <v>2</v>
      </c>
      <c r="AX5" s="26">
        <v>10</v>
      </c>
      <c r="AY5" s="31" t="s">
        <v>170</v>
      </c>
      <c r="AZ5" s="60">
        <v>1.5</v>
      </c>
      <c r="BA5" s="26">
        <v>12</v>
      </c>
      <c r="BB5" s="31" t="s">
        <v>171</v>
      </c>
      <c r="BC5" s="60">
        <v>1.5</v>
      </c>
      <c r="BD5" s="26">
        <v>11</v>
      </c>
      <c r="BE5" s="79" t="s">
        <v>128</v>
      </c>
      <c r="BG5">
        <f>COUNTBLANK(Correctie!$I$30)</f>
        <v>1</v>
      </c>
    </row>
    <row r="6" spans="1:59" ht="19.5" customHeight="1" x14ac:dyDescent="0.3">
      <c r="A6" s="5" t="s">
        <v>25</v>
      </c>
      <c r="B6">
        <v>200</v>
      </c>
      <c r="C6" s="24" t="s">
        <v>38</v>
      </c>
      <c r="D6" t="s">
        <v>3</v>
      </c>
      <c r="F6" t="s">
        <v>36</v>
      </c>
      <c r="G6" s="226"/>
      <c r="H6" s="210"/>
      <c r="I6" s="211"/>
      <c r="J6" s="14" t="s">
        <v>12</v>
      </c>
      <c r="K6" s="16">
        <v>2</v>
      </c>
      <c r="L6" s="120"/>
      <c r="M6" s="37" t="s">
        <v>188</v>
      </c>
      <c r="N6" s="210"/>
      <c r="O6" s="211"/>
      <c r="P6" s="14" t="s">
        <v>182</v>
      </c>
      <c r="Q6" s="16">
        <v>2</v>
      </c>
      <c r="R6" s="123"/>
      <c r="S6" s="37" t="s">
        <v>133</v>
      </c>
      <c r="T6" s="210"/>
      <c r="U6" s="211"/>
      <c r="V6" s="14" t="s">
        <v>138</v>
      </c>
      <c r="W6" s="16">
        <v>2</v>
      </c>
      <c r="X6" s="123"/>
      <c r="Y6" s="118" t="str">
        <f>IF(OR(Berekening!$C$2=Validatie!$F$9,Berekening!$C$2=Validatie!$F$10,Berekening!$C$2=Validatie!$F$11),Validatie!$S6,Validatie!$M6)</f>
        <v xml:space="preserve">(2) alinea 4: samenvatting en mening </v>
      </c>
      <c r="Z6" s="210" t="str">
        <f>IF(OR(Berekening!$C$2=Validatie!$F$9,Berekening!$C$2=Validatie!$F$10,Berekening!$C$2=Validatie!$F$11),Validatie!$S6,Validatie!$M6)</f>
        <v xml:space="preserve">(2) alinea 4: samenvatting en mening </v>
      </c>
      <c r="AA6" s="211" t="str">
        <f>IF(OR(Berekening!$C$2=Validatie!$F$9,Berekening!$C$2=Validatie!$F$10,Berekening!$C$2=Validatie!$F$11),Validatie!$S6,Validatie!$M6)</f>
        <v xml:space="preserve">(2) alinea 4: samenvatting en mening </v>
      </c>
      <c r="AB6" s="14" t="str">
        <f>IF(OR(Berekening!$C$2=Validatie!$F$9,Berekening!$C$2=Validatie!$F$10,Berekening!$C$2=Validatie!$F$11),Validatie!$V6,Validatie!$P6)</f>
        <v>4 of 3 elementen</v>
      </c>
      <c r="AC6" s="16">
        <f>IF(OR(Berekening!$C$2=Validatie!$F$9,Berekening!$C$2=Validatie!$F$10,Berekening!$C$2=Validatie!$F$11),Validatie!$W6,Validatie!$Q6)</f>
        <v>2</v>
      </c>
      <c r="AE6" s="57" t="s">
        <v>115</v>
      </c>
      <c r="AF6" s="5" t="s">
        <v>25</v>
      </c>
      <c r="AJ6" s="31" t="s">
        <v>65</v>
      </c>
      <c r="AK6" s="60">
        <v>4</v>
      </c>
      <c r="AL6" s="26">
        <v>16</v>
      </c>
      <c r="AM6" s="32" t="s">
        <v>28</v>
      </c>
      <c r="AN6" s="60">
        <v>4</v>
      </c>
      <c r="AO6" s="26">
        <v>16</v>
      </c>
      <c r="AP6" s="32" t="s">
        <v>38</v>
      </c>
      <c r="AQ6" s="60">
        <v>2.5</v>
      </c>
      <c r="AR6" s="26">
        <v>13</v>
      </c>
      <c r="AS6" s="32" t="s">
        <v>35</v>
      </c>
      <c r="AT6" s="60">
        <v>4</v>
      </c>
      <c r="AU6" s="26">
        <v>10</v>
      </c>
      <c r="AV6" s="32" t="s">
        <v>36</v>
      </c>
      <c r="AW6" s="60">
        <v>2.5</v>
      </c>
      <c r="AX6" s="26">
        <v>10</v>
      </c>
      <c r="AY6" s="31" t="s">
        <v>170</v>
      </c>
      <c r="AZ6" s="60">
        <v>2</v>
      </c>
      <c r="BA6" s="26">
        <v>12</v>
      </c>
      <c r="BB6" s="31" t="s">
        <v>171</v>
      </c>
      <c r="BC6" s="60">
        <v>2</v>
      </c>
      <c r="BD6" s="26">
        <v>12</v>
      </c>
      <c r="BE6" t="s">
        <v>129</v>
      </c>
      <c r="BG6">
        <f>COUNTBLANK(Correctie!J$30)</f>
        <v>1</v>
      </c>
    </row>
    <row r="7" spans="1:59" ht="19.5" customHeight="1" x14ac:dyDescent="0.3">
      <c r="A7" s="5" t="s">
        <v>27</v>
      </c>
      <c r="B7">
        <v>200</v>
      </c>
      <c r="C7" s="24" t="s">
        <v>28</v>
      </c>
      <c r="D7" t="s">
        <v>3</v>
      </c>
      <c r="F7" t="s">
        <v>170</v>
      </c>
      <c r="G7" s="226"/>
      <c r="H7" s="210"/>
      <c r="I7" s="211"/>
      <c r="J7" s="14" t="s">
        <v>13</v>
      </c>
      <c r="K7" s="16"/>
      <c r="L7" s="120"/>
      <c r="M7" s="37"/>
      <c r="N7" s="210"/>
      <c r="O7" s="211"/>
      <c r="P7" s="14" t="s">
        <v>183</v>
      </c>
      <c r="Q7" s="16">
        <v>0</v>
      </c>
      <c r="R7" s="123"/>
      <c r="S7" s="37" t="s">
        <v>131</v>
      </c>
      <c r="T7" s="210"/>
      <c r="U7" s="211"/>
      <c r="V7" s="14" t="s">
        <v>172</v>
      </c>
      <c r="W7" s="16">
        <v>1</v>
      </c>
      <c r="X7" s="123"/>
      <c r="Y7" s="118">
        <f>IF(OR(Berekening!$C$2=Validatie!$F$9,Berekening!$C$2=Validatie!$F$10,Berekening!$C$2=Validatie!$F$11),Validatie!$S7,Validatie!$M7)</f>
        <v>0</v>
      </c>
      <c r="Z7" s="210">
        <f>IF(OR(Berekening!$C$2=Validatie!$F$9,Berekening!$C$2=Validatie!$F$10,Berekening!$C$2=Validatie!$F$11),Validatie!$S7,Validatie!$M7)</f>
        <v>0</v>
      </c>
      <c r="AA7" s="211">
        <f>IF(OR(Berekening!$C$2=Validatie!$F$9,Berekening!$C$2=Validatie!$F$10,Berekening!$C$2=Validatie!$F$11),Validatie!$S7,Validatie!$M7)</f>
        <v>0</v>
      </c>
      <c r="AB7" s="14" t="str">
        <f>IF(OR(Berekening!$C$2=Validatie!$F$9,Berekening!$C$2=Validatie!$F$10,Berekening!$C$2=Validatie!$F$11),Validatie!$V7,Validatie!$P7)</f>
        <v>2 elementen of minder</v>
      </c>
      <c r="AC7" s="16">
        <f>IF(OR(Berekening!$C$2=Validatie!$F$9,Berekening!$C$2=Validatie!$F$10,Berekening!$C$2=Validatie!$F$11),Validatie!$W7,Validatie!$Q7)</f>
        <v>0</v>
      </c>
      <c r="AE7" s="57" t="s">
        <v>37</v>
      </c>
      <c r="AF7" s="5" t="s">
        <v>27</v>
      </c>
      <c r="AJ7" s="31" t="s">
        <v>65</v>
      </c>
      <c r="AK7" s="60">
        <v>5</v>
      </c>
      <c r="AL7" s="26">
        <v>18</v>
      </c>
      <c r="AM7" s="32" t="s">
        <v>28</v>
      </c>
      <c r="AN7" s="60">
        <v>5</v>
      </c>
      <c r="AO7" s="26">
        <v>18</v>
      </c>
      <c r="AP7" s="32" t="s">
        <v>38</v>
      </c>
      <c r="AQ7" s="60">
        <v>3</v>
      </c>
      <c r="AR7" s="26">
        <v>14</v>
      </c>
      <c r="AS7" s="32" t="s">
        <v>35</v>
      </c>
      <c r="AT7" s="60">
        <v>5</v>
      </c>
      <c r="AU7" s="26">
        <v>10</v>
      </c>
      <c r="AV7" s="32" t="s">
        <v>36</v>
      </c>
      <c r="AW7" s="60">
        <v>3</v>
      </c>
      <c r="AX7" s="26">
        <v>10</v>
      </c>
      <c r="AY7" s="31" t="s">
        <v>170</v>
      </c>
      <c r="AZ7" s="60">
        <v>2.5</v>
      </c>
      <c r="BA7" s="26">
        <v>13</v>
      </c>
      <c r="BB7" s="31" t="s">
        <v>171</v>
      </c>
      <c r="BC7" s="60">
        <v>2.5</v>
      </c>
      <c r="BD7" s="26">
        <v>13</v>
      </c>
      <c r="BE7" t="s">
        <v>176</v>
      </c>
      <c r="BG7">
        <f>COUNTBLANK(Correctie!$K$30)</f>
        <v>1</v>
      </c>
    </row>
    <row r="8" spans="1:59" ht="19.5" customHeight="1" x14ac:dyDescent="0.3">
      <c r="A8" s="5" t="s">
        <v>26</v>
      </c>
      <c r="B8">
        <v>200</v>
      </c>
      <c r="C8" s="24" t="s">
        <v>38</v>
      </c>
      <c r="D8" t="s">
        <v>3</v>
      </c>
      <c r="F8" t="s">
        <v>171</v>
      </c>
      <c r="G8" s="227"/>
      <c r="H8" s="212"/>
      <c r="I8" s="213"/>
      <c r="J8" s="14"/>
      <c r="K8" s="16">
        <v>0</v>
      </c>
      <c r="L8" s="120"/>
      <c r="M8" s="38"/>
      <c r="N8" s="212"/>
      <c r="O8" s="213"/>
      <c r="P8" s="14"/>
      <c r="Q8" s="16">
        <v>0</v>
      </c>
      <c r="R8" s="124"/>
      <c r="S8" s="38"/>
      <c r="T8" s="212"/>
      <c r="U8" s="213"/>
      <c r="V8" s="14" t="s">
        <v>163</v>
      </c>
      <c r="W8" s="16">
        <v>0</v>
      </c>
      <c r="X8" s="124"/>
      <c r="Y8" s="118">
        <f>IF(OR(Berekening!$C$2=Validatie!$F$9,Berekening!$C$2=Validatie!$F$10,Berekening!$C$2=Validatie!$F$11),Validatie!$S8,Validatie!$M8)</f>
        <v>0</v>
      </c>
      <c r="Z8" s="212">
        <f>IF(OR(Berekening!$C$2=Validatie!$F$9,Berekening!$C$2=Validatie!$F$10,Berekening!$C$2=Validatie!$F$11),Validatie!$S8,Validatie!$M8)</f>
        <v>0</v>
      </c>
      <c r="AA8" s="213">
        <f>IF(OR(Berekening!$C$2=Validatie!$F$9,Berekening!$C$2=Validatie!$F$10,Berekening!$C$2=Validatie!$F$11),Validatie!$S8,Validatie!$M8)</f>
        <v>0</v>
      </c>
      <c r="AB8" s="14">
        <f>IF(OR(Berekening!$C$2=Validatie!$F$9,Berekening!$C$2=Validatie!$F$10,Berekening!$C$2=Validatie!$F$11),Validatie!$V8,Validatie!$P8)</f>
        <v>0</v>
      </c>
      <c r="AC8" s="16">
        <f>IF(OR(Berekening!$C$2=Validatie!$F$9,Berekening!$C$2=Validatie!$F$10,Berekening!$C$2=Validatie!$F$11),Validatie!$W8,Validatie!$Q8)</f>
        <v>0</v>
      </c>
      <c r="AE8" s="57"/>
      <c r="AF8" s="5" t="s">
        <v>26</v>
      </c>
      <c r="AJ8" s="31" t="s">
        <v>65</v>
      </c>
      <c r="AK8" s="60">
        <v>6</v>
      </c>
      <c r="AL8" s="26">
        <v>20</v>
      </c>
      <c r="AM8" s="32" t="s">
        <v>28</v>
      </c>
      <c r="AN8" s="60">
        <v>6</v>
      </c>
      <c r="AO8" s="26">
        <v>20</v>
      </c>
      <c r="AP8" s="32" t="s">
        <v>38</v>
      </c>
      <c r="AQ8" s="60">
        <v>3.5</v>
      </c>
      <c r="AR8" s="26">
        <v>15</v>
      </c>
      <c r="AS8" s="32" t="s">
        <v>35</v>
      </c>
      <c r="AT8" s="60">
        <v>6</v>
      </c>
      <c r="AU8" s="26">
        <v>10</v>
      </c>
      <c r="AV8" s="32" t="s">
        <v>36</v>
      </c>
      <c r="AW8" s="60">
        <v>3.5</v>
      </c>
      <c r="AX8" s="26">
        <v>10</v>
      </c>
      <c r="AY8" s="31" t="s">
        <v>170</v>
      </c>
      <c r="AZ8" s="60">
        <v>3</v>
      </c>
      <c r="BA8" s="26">
        <v>14</v>
      </c>
      <c r="BB8" s="31" t="s">
        <v>171</v>
      </c>
      <c r="BC8" s="60">
        <v>3</v>
      </c>
      <c r="BD8" s="26">
        <v>14</v>
      </c>
      <c r="BG8">
        <f>COUNTBLANK(Correctie!$L$30)</f>
        <v>1</v>
      </c>
    </row>
    <row r="9" spans="1:59" ht="19.5" customHeight="1" x14ac:dyDescent="0.3">
      <c r="A9" s="5" t="s">
        <v>48</v>
      </c>
      <c r="B9">
        <v>200</v>
      </c>
      <c r="C9" s="24" t="s">
        <v>35</v>
      </c>
      <c r="D9" t="s">
        <v>3</v>
      </c>
      <c r="F9" s="5" t="s">
        <v>44</v>
      </c>
      <c r="G9" s="208" t="s">
        <v>4</v>
      </c>
      <c r="H9" s="208" t="s">
        <v>174</v>
      </c>
      <c r="I9" s="219"/>
      <c r="J9" s="15" t="s">
        <v>75</v>
      </c>
      <c r="K9" s="16">
        <v>6</v>
      </c>
      <c r="L9" s="120"/>
      <c r="X9" s="125"/>
      <c r="Y9" s="228" t="s">
        <v>139</v>
      </c>
      <c r="Z9" s="208" t="s">
        <v>140</v>
      </c>
      <c r="AA9" s="219"/>
      <c r="AB9" s="15" t="s">
        <v>150</v>
      </c>
      <c r="AC9" s="16">
        <v>6</v>
      </c>
      <c r="AE9" s="57"/>
      <c r="AF9" s="5" t="s">
        <v>48</v>
      </c>
      <c r="AJ9" s="31" t="s">
        <v>65</v>
      </c>
      <c r="AK9" s="60">
        <v>7</v>
      </c>
      <c r="AL9" s="26">
        <v>22</v>
      </c>
      <c r="AM9" s="32" t="s">
        <v>28</v>
      </c>
      <c r="AN9" s="60">
        <v>7</v>
      </c>
      <c r="AO9" s="26">
        <v>22</v>
      </c>
      <c r="AP9" s="32" t="s">
        <v>38</v>
      </c>
      <c r="AQ9" s="60">
        <v>4</v>
      </c>
      <c r="AR9" s="26">
        <v>16</v>
      </c>
      <c r="AS9" s="32" t="s">
        <v>35</v>
      </c>
      <c r="AT9" s="60">
        <v>7</v>
      </c>
      <c r="AU9" s="26">
        <v>10</v>
      </c>
      <c r="AV9" s="32" t="s">
        <v>36</v>
      </c>
      <c r="AW9" s="60">
        <v>4</v>
      </c>
      <c r="AX9" s="26">
        <v>10</v>
      </c>
      <c r="AY9" s="31" t="s">
        <v>170</v>
      </c>
      <c r="AZ9" s="60">
        <v>3.5</v>
      </c>
      <c r="BA9" s="26">
        <v>14</v>
      </c>
      <c r="BB9" s="31" t="s">
        <v>171</v>
      </c>
      <c r="BC9" s="60">
        <v>3.5</v>
      </c>
      <c r="BD9" s="26">
        <v>14</v>
      </c>
      <c r="BG9">
        <f>COUNTBLANK(Correctie!$M$30)</f>
        <v>1</v>
      </c>
    </row>
    <row r="10" spans="1:59" ht="19.5" customHeight="1" x14ac:dyDescent="0.3">
      <c r="A10" s="5" t="s">
        <v>54</v>
      </c>
      <c r="B10">
        <v>0</v>
      </c>
      <c r="C10" s="24" t="s">
        <v>65</v>
      </c>
      <c r="D10" t="s">
        <v>66</v>
      </c>
      <c r="F10" s="5" t="s">
        <v>39</v>
      </c>
      <c r="G10" s="215"/>
      <c r="H10" s="215"/>
      <c r="I10" s="220"/>
      <c r="J10" s="15" t="s">
        <v>76</v>
      </c>
      <c r="K10" s="16">
        <v>5</v>
      </c>
      <c r="L10" s="120"/>
      <c r="X10" s="126"/>
      <c r="Y10" s="215"/>
      <c r="Z10" s="215"/>
      <c r="AA10" s="220"/>
      <c r="AB10" s="15" t="s">
        <v>149</v>
      </c>
      <c r="AC10" s="16">
        <v>5</v>
      </c>
      <c r="AE10" s="57"/>
      <c r="AF10" s="5" t="s">
        <v>54</v>
      </c>
      <c r="AJ10" s="31" t="s">
        <v>65</v>
      </c>
      <c r="AK10" s="60">
        <v>8</v>
      </c>
      <c r="AL10" s="26">
        <v>25</v>
      </c>
      <c r="AM10" s="32" t="s">
        <v>28</v>
      </c>
      <c r="AN10" s="60">
        <v>8</v>
      </c>
      <c r="AO10" s="26">
        <v>24</v>
      </c>
      <c r="AP10" s="32" t="s">
        <v>38</v>
      </c>
      <c r="AQ10" s="60">
        <v>4.5</v>
      </c>
      <c r="AR10" s="26">
        <v>17</v>
      </c>
      <c r="AS10" s="32" t="s">
        <v>35</v>
      </c>
      <c r="AT10" s="60">
        <v>8</v>
      </c>
      <c r="AU10" s="26">
        <v>13</v>
      </c>
      <c r="AV10" s="32" t="s">
        <v>36</v>
      </c>
      <c r="AW10" s="60">
        <v>4.5</v>
      </c>
      <c r="AX10" s="26">
        <v>10</v>
      </c>
      <c r="AY10" s="31" t="s">
        <v>170</v>
      </c>
      <c r="AZ10" s="60">
        <v>4</v>
      </c>
      <c r="BA10" s="26">
        <v>15</v>
      </c>
      <c r="BB10" s="31" t="s">
        <v>171</v>
      </c>
      <c r="BC10" s="60">
        <v>4</v>
      </c>
      <c r="BD10" s="26">
        <v>15</v>
      </c>
      <c r="BG10">
        <f>COUNTBLANK(Correctie!$N$30)</f>
        <v>1</v>
      </c>
    </row>
    <row r="11" spans="1:59" ht="19.5" customHeight="1" x14ac:dyDescent="0.3">
      <c r="A11" s="5" t="s">
        <v>71</v>
      </c>
      <c r="B11">
        <v>0</v>
      </c>
      <c r="C11" s="24" t="s">
        <v>65</v>
      </c>
      <c r="D11" t="s">
        <v>66</v>
      </c>
      <c r="F11" s="5" t="s">
        <v>40</v>
      </c>
      <c r="G11" s="215"/>
      <c r="H11" s="221"/>
      <c r="I11" s="220"/>
      <c r="J11" s="15" t="str">
        <f>IF(OR(Berekening!$C$2=$F$9,Berekening!$C$2=$F$10,Berekening!$C$2=$F$11),$J29,$J32)</f>
        <v>De tekst is ruim voldoende.</v>
      </c>
      <c r="K11" s="16">
        <v>4</v>
      </c>
      <c r="L11" s="120"/>
      <c r="X11" s="126"/>
      <c r="Y11" s="215"/>
      <c r="Z11" s="221"/>
      <c r="AA11" s="220"/>
      <c r="AB11" s="15" t="s">
        <v>148</v>
      </c>
      <c r="AC11" s="16">
        <v>4</v>
      </c>
      <c r="AE11" s="57"/>
      <c r="AF11" s="5" t="s">
        <v>71</v>
      </c>
      <c r="AJ11" s="31" t="s">
        <v>65</v>
      </c>
      <c r="AK11" s="60">
        <v>9</v>
      </c>
      <c r="AL11" s="26">
        <v>28</v>
      </c>
      <c r="AM11" s="32" t="s">
        <v>28</v>
      </c>
      <c r="AN11" s="60">
        <v>9</v>
      </c>
      <c r="AO11" s="26">
        <v>26</v>
      </c>
      <c r="AP11" s="32" t="s">
        <v>38</v>
      </c>
      <c r="AQ11" s="60">
        <v>5</v>
      </c>
      <c r="AR11" s="26">
        <v>18</v>
      </c>
      <c r="AS11" s="32" t="s">
        <v>35</v>
      </c>
      <c r="AT11" s="60">
        <v>9</v>
      </c>
      <c r="AU11" s="26">
        <v>17</v>
      </c>
      <c r="AV11" s="32" t="s">
        <v>36</v>
      </c>
      <c r="AW11" s="60">
        <v>5</v>
      </c>
      <c r="AX11" s="26">
        <v>10</v>
      </c>
      <c r="AY11" s="31" t="s">
        <v>170</v>
      </c>
      <c r="AZ11" s="60">
        <v>4.5</v>
      </c>
      <c r="BA11" s="26">
        <v>16</v>
      </c>
      <c r="BB11" s="31" t="s">
        <v>171</v>
      </c>
      <c r="BC11" s="60">
        <v>4.5</v>
      </c>
      <c r="BD11" s="26">
        <v>16</v>
      </c>
      <c r="BG11">
        <f>COUNTBLANK(Correctie!$O$30)</f>
        <v>1</v>
      </c>
    </row>
    <row r="12" spans="1:59" ht="19.5" customHeight="1" x14ac:dyDescent="0.3">
      <c r="A12" s="5" t="s">
        <v>53</v>
      </c>
      <c r="B12">
        <v>0</v>
      </c>
      <c r="C12" s="24" t="s">
        <v>65</v>
      </c>
      <c r="D12" t="s">
        <v>66</v>
      </c>
      <c r="F12" s="5" t="s">
        <v>47</v>
      </c>
      <c r="G12" s="215"/>
      <c r="H12" s="221"/>
      <c r="I12" s="220"/>
      <c r="J12" s="15" t="s">
        <v>78</v>
      </c>
      <c r="K12" s="16">
        <v>3</v>
      </c>
      <c r="L12" s="120"/>
      <c r="X12" s="126"/>
      <c r="Y12" s="215"/>
      <c r="Z12" s="221"/>
      <c r="AA12" s="220"/>
      <c r="AB12" s="15" t="s">
        <v>147</v>
      </c>
      <c r="AC12" s="16">
        <v>3</v>
      </c>
      <c r="AE12" s="57"/>
      <c r="AF12" s="5" t="s">
        <v>53</v>
      </c>
      <c r="AJ12" s="31" t="s">
        <v>65</v>
      </c>
      <c r="AK12" s="60">
        <v>10</v>
      </c>
      <c r="AL12" s="26">
        <v>30</v>
      </c>
      <c r="AM12" s="32" t="s">
        <v>28</v>
      </c>
      <c r="AN12" s="60">
        <v>10</v>
      </c>
      <c r="AO12" s="26">
        <v>28</v>
      </c>
      <c r="AP12" s="32" t="s">
        <v>38</v>
      </c>
      <c r="AQ12" s="60">
        <v>5.5</v>
      </c>
      <c r="AR12" s="26">
        <v>19</v>
      </c>
      <c r="AS12" s="32" t="s">
        <v>35</v>
      </c>
      <c r="AT12" s="60">
        <v>10</v>
      </c>
      <c r="AU12" s="26">
        <v>21</v>
      </c>
      <c r="AV12" s="32" t="s">
        <v>36</v>
      </c>
      <c r="AW12" s="60">
        <v>5.5</v>
      </c>
      <c r="AX12" s="26">
        <v>10</v>
      </c>
      <c r="AY12" s="31" t="s">
        <v>170</v>
      </c>
      <c r="AZ12" s="60">
        <v>5</v>
      </c>
      <c r="BA12" s="26">
        <v>16</v>
      </c>
      <c r="BB12" s="31" t="s">
        <v>171</v>
      </c>
      <c r="BC12" s="60">
        <v>5</v>
      </c>
      <c r="BD12" s="26">
        <v>16</v>
      </c>
      <c r="BG12">
        <f>COUNTBLANK(Correctie!$P$30)</f>
        <v>1</v>
      </c>
    </row>
    <row r="13" spans="1:59" ht="19.5" customHeight="1" x14ac:dyDescent="0.3">
      <c r="A13" s="5" t="s">
        <v>55</v>
      </c>
      <c r="B13">
        <v>0</v>
      </c>
      <c r="C13" s="24" t="s">
        <v>65</v>
      </c>
      <c r="D13" t="s">
        <v>66</v>
      </c>
      <c r="G13" s="215"/>
      <c r="H13" s="221"/>
      <c r="I13" s="220"/>
      <c r="J13" s="14" t="s">
        <v>97</v>
      </c>
      <c r="K13" s="16">
        <v>2</v>
      </c>
      <c r="L13" s="120"/>
      <c r="X13" s="126"/>
      <c r="Y13" s="215"/>
      <c r="Z13" s="221"/>
      <c r="AA13" s="220"/>
      <c r="AB13" s="14" t="s">
        <v>146</v>
      </c>
      <c r="AC13" s="16">
        <v>2</v>
      </c>
      <c r="AE13" s="57"/>
      <c r="AF13" s="5" t="s">
        <v>55</v>
      </c>
      <c r="AJ13" s="31" t="s">
        <v>65</v>
      </c>
      <c r="AK13" s="60">
        <v>11</v>
      </c>
      <c r="AL13" s="26">
        <v>32</v>
      </c>
      <c r="AM13" s="32" t="s">
        <v>28</v>
      </c>
      <c r="AN13" s="60">
        <v>11</v>
      </c>
      <c r="AO13" s="26">
        <v>30</v>
      </c>
      <c r="AP13" s="32" t="s">
        <v>38</v>
      </c>
      <c r="AQ13" s="60">
        <v>6</v>
      </c>
      <c r="AR13" s="26">
        <v>20</v>
      </c>
      <c r="AS13" s="32" t="s">
        <v>35</v>
      </c>
      <c r="AT13" s="60">
        <v>11</v>
      </c>
      <c r="AU13" s="26">
        <v>25</v>
      </c>
      <c r="AV13" s="32" t="s">
        <v>36</v>
      </c>
      <c r="AW13" s="60">
        <v>6</v>
      </c>
      <c r="AX13" s="26">
        <v>10</v>
      </c>
      <c r="AY13" s="31" t="s">
        <v>170</v>
      </c>
      <c r="AZ13" s="60">
        <v>5.5</v>
      </c>
      <c r="BA13" s="26">
        <v>17</v>
      </c>
      <c r="BB13" s="31" t="s">
        <v>171</v>
      </c>
      <c r="BC13" s="60">
        <v>5.5</v>
      </c>
      <c r="BD13" s="26">
        <v>17</v>
      </c>
      <c r="BG13">
        <f>COUNTBLANK(Correctie!$Q$30)</f>
        <v>1</v>
      </c>
    </row>
    <row r="14" spans="1:59" ht="19.5" customHeight="1" x14ac:dyDescent="0.3">
      <c r="A14" s="5" t="s">
        <v>56</v>
      </c>
      <c r="B14">
        <v>0</v>
      </c>
      <c r="C14" s="24" t="s">
        <v>65</v>
      </c>
      <c r="D14" t="s">
        <v>66</v>
      </c>
      <c r="G14" s="215"/>
      <c r="H14" s="222"/>
      <c r="I14" s="223"/>
      <c r="J14" s="14" t="s">
        <v>14</v>
      </c>
      <c r="K14" s="16">
        <v>0</v>
      </c>
      <c r="L14" s="120"/>
      <c r="X14" s="126"/>
      <c r="Y14" s="215"/>
      <c r="Z14" s="222"/>
      <c r="AA14" s="223"/>
      <c r="AB14" s="14" t="s">
        <v>145</v>
      </c>
      <c r="AC14" s="16">
        <v>0</v>
      </c>
      <c r="AE14" s="57"/>
      <c r="AF14" s="5" t="s">
        <v>56</v>
      </c>
      <c r="AJ14" s="31" t="s">
        <v>65</v>
      </c>
      <c r="AK14" s="60">
        <v>12</v>
      </c>
      <c r="AL14" s="26">
        <v>34</v>
      </c>
      <c r="AM14" s="32" t="s">
        <v>28</v>
      </c>
      <c r="AN14" s="60">
        <v>12</v>
      </c>
      <c r="AO14" s="26">
        <v>32</v>
      </c>
      <c r="AP14" s="32" t="s">
        <v>38</v>
      </c>
      <c r="AQ14" s="60">
        <v>6.5</v>
      </c>
      <c r="AR14" s="26">
        <v>22</v>
      </c>
      <c r="AS14" s="32" t="s">
        <v>35</v>
      </c>
      <c r="AT14" s="60">
        <v>12</v>
      </c>
      <c r="AU14" s="26">
        <v>29</v>
      </c>
      <c r="AV14" s="32" t="s">
        <v>36</v>
      </c>
      <c r="AW14" s="60">
        <v>6.5</v>
      </c>
      <c r="AX14" s="26">
        <v>10</v>
      </c>
      <c r="AY14" s="31" t="s">
        <v>170</v>
      </c>
      <c r="AZ14" s="60">
        <v>6</v>
      </c>
      <c r="BA14" s="26">
        <v>17</v>
      </c>
      <c r="BB14" s="31" t="s">
        <v>171</v>
      </c>
      <c r="BC14" s="60">
        <v>6</v>
      </c>
      <c r="BD14" s="26">
        <v>18</v>
      </c>
      <c r="BG14">
        <f>COUNTBLANK(Correctie!$R$30)</f>
        <v>1</v>
      </c>
    </row>
    <row r="15" spans="1:59" ht="19.5" customHeight="1" x14ac:dyDescent="0.3">
      <c r="A15" s="5" t="s">
        <v>58</v>
      </c>
      <c r="B15">
        <v>0</v>
      </c>
      <c r="C15" s="24" t="s">
        <v>28</v>
      </c>
      <c r="D15" t="s">
        <v>68</v>
      </c>
      <c r="G15" s="224" t="s">
        <v>20</v>
      </c>
      <c r="H15" s="208" t="str">
        <f>IF(OR(Berekening!$C$2=$F$9,Berekening!$C$2=$F$10,Berekening!$C$2=$F$11),$H43,$H46)</f>
        <v>Beoordeel:
· spelling
· gebruik hoofdletters en kleine letters
· gebruik interpunctie
· schrijfconventies
· alinea indeling</v>
      </c>
      <c r="I15" s="214"/>
      <c r="J15" s="14" t="str">
        <f>IF(OR(Berekening!$C$2=$F$9,Berekening!$C$2=$F$10,Berekening!$C$2=$F$11),$J30,$J33)</f>
        <v>Spelling, interpunctie en schrijfconventies zijn goed.</v>
      </c>
      <c r="K15" s="16">
        <v>2</v>
      </c>
      <c r="L15" s="120"/>
      <c r="X15" s="122"/>
      <c r="Y15" s="232" t="s">
        <v>92</v>
      </c>
      <c r="Z15" s="208" t="s">
        <v>164</v>
      </c>
      <c r="AA15" s="214"/>
      <c r="AB15" s="14" t="s">
        <v>151</v>
      </c>
      <c r="AC15" s="16">
        <v>2</v>
      </c>
      <c r="AE15" s="57"/>
      <c r="AF15" s="5" t="s">
        <v>58</v>
      </c>
      <c r="AJ15" s="31" t="s">
        <v>65</v>
      </c>
      <c r="AK15" s="60">
        <v>13</v>
      </c>
      <c r="AL15" s="26">
        <v>36</v>
      </c>
      <c r="AM15" s="32" t="s">
        <v>28</v>
      </c>
      <c r="AN15" s="60">
        <v>13</v>
      </c>
      <c r="AO15" s="26">
        <v>34</v>
      </c>
      <c r="AP15" s="32" t="s">
        <v>38</v>
      </c>
      <c r="AQ15" s="60">
        <v>7</v>
      </c>
      <c r="AR15" s="26">
        <v>23</v>
      </c>
      <c r="AS15" s="32" t="s">
        <v>35</v>
      </c>
      <c r="AT15" s="60">
        <v>13</v>
      </c>
      <c r="AU15" s="26">
        <v>33</v>
      </c>
      <c r="AV15" s="32" t="s">
        <v>36</v>
      </c>
      <c r="AW15" s="60">
        <v>7</v>
      </c>
      <c r="AX15" s="26">
        <v>10</v>
      </c>
      <c r="AY15" s="31" t="s">
        <v>170</v>
      </c>
      <c r="AZ15" s="60">
        <v>6.5</v>
      </c>
      <c r="BA15" s="26">
        <v>18</v>
      </c>
      <c r="BB15" s="31" t="s">
        <v>171</v>
      </c>
      <c r="BC15" s="60">
        <v>6.5</v>
      </c>
      <c r="BD15" s="26">
        <v>18</v>
      </c>
      <c r="BG15">
        <f>COUNTBLANK(Correctie!$S$30)</f>
        <v>1</v>
      </c>
    </row>
    <row r="16" spans="1:59" ht="19.5" customHeight="1" x14ac:dyDescent="0.3">
      <c r="A16" s="5" t="s">
        <v>89</v>
      </c>
      <c r="B16">
        <v>0</v>
      </c>
      <c r="C16" s="24" t="s">
        <v>38</v>
      </c>
      <c r="D16" t="s">
        <v>68</v>
      </c>
      <c r="G16" s="225"/>
      <c r="H16" s="215"/>
      <c r="I16" s="216"/>
      <c r="J16" s="14" t="str">
        <f>IF(OR(Berekening!$C$2=$F$9,Berekening!$C$2=$F$10,Berekening!$C$2=$F$11),$J31,$J34)</f>
        <v>Spelling, interpunctie en schrijfconventies zijn voldoende.</v>
      </c>
      <c r="K16" s="16">
        <v>1</v>
      </c>
      <c r="L16" s="120"/>
      <c r="X16" s="123"/>
      <c r="Y16" s="225"/>
      <c r="Z16" s="215"/>
      <c r="AA16" s="216"/>
      <c r="AB16" s="14" t="s">
        <v>152</v>
      </c>
      <c r="AC16" s="16">
        <v>1</v>
      </c>
      <c r="AE16" s="57"/>
      <c r="AF16" s="5" t="s">
        <v>89</v>
      </c>
      <c r="AJ16" s="31" t="s">
        <v>65</v>
      </c>
      <c r="AK16" s="60">
        <v>14</v>
      </c>
      <c r="AL16" s="26">
        <v>38</v>
      </c>
      <c r="AM16" s="32" t="s">
        <v>28</v>
      </c>
      <c r="AN16" s="60">
        <v>14</v>
      </c>
      <c r="AO16" s="26">
        <v>36</v>
      </c>
      <c r="AP16" s="32" t="s">
        <v>38</v>
      </c>
      <c r="AQ16" s="60">
        <v>7.5</v>
      </c>
      <c r="AR16" s="26">
        <v>24</v>
      </c>
      <c r="AS16" s="32" t="s">
        <v>35</v>
      </c>
      <c r="AT16" s="60">
        <v>14</v>
      </c>
      <c r="AU16" s="26">
        <v>37</v>
      </c>
      <c r="AV16" s="32" t="s">
        <v>36</v>
      </c>
      <c r="AW16" s="60">
        <v>7.5</v>
      </c>
      <c r="AX16" s="26">
        <v>10</v>
      </c>
      <c r="AY16" s="31" t="s">
        <v>170</v>
      </c>
      <c r="AZ16" s="60">
        <v>7</v>
      </c>
      <c r="BA16" s="26">
        <v>19</v>
      </c>
      <c r="BB16" s="31" t="s">
        <v>171</v>
      </c>
      <c r="BC16" s="60">
        <v>7</v>
      </c>
      <c r="BD16" s="26">
        <v>19</v>
      </c>
      <c r="BG16">
        <f>COUNTBLANK(Correctie!$T$30)</f>
        <v>1</v>
      </c>
    </row>
    <row r="17" spans="1:59" ht="19.5" customHeight="1" x14ac:dyDescent="0.3">
      <c r="A17" s="5" t="s">
        <v>57</v>
      </c>
      <c r="B17">
        <v>0</v>
      </c>
      <c r="C17" s="24" t="s">
        <v>28</v>
      </c>
      <c r="D17" t="s">
        <v>68</v>
      </c>
      <c r="G17" s="225"/>
      <c r="H17" s="217"/>
      <c r="I17" s="218"/>
      <c r="J17" s="14" t="s">
        <v>16</v>
      </c>
      <c r="K17" s="16">
        <v>0</v>
      </c>
      <c r="L17" s="120"/>
      <c r="X17" s="123"/>
      <c r="Y17" s="225"/>
      <c r="Z17" s="217"/>
      <c r="AA17" s="218"/>
      <c r="AB17" s="14" t="s">
        <v>153</v>
      </c>
      <c r="AC17" s="16">
        <v>0</v>
      </c>
      <c r="AE17" s="57"/>
      <c r="AF17" s="5" t="s">
        <v>57</v>
      </c>
      <c r="AJ17" s="31" t="s">
        <v>65</v>
      </c>
      <c r="AK17" s="60">
        <v>15</v>
      </c>
      <c r="AL17" s="26">
        <v>40</v>
      </c>
      <c r="AM17" s="32" t="s">
        <v>28</v>
      </c>
      <c r="AN17" s="60">
        <v>15</v>
      </c>
      <c r="AO17" s="26">
        <v>38</v>
      </c>
      <c r="AP17" s="32" t="s">
        <v>38</v>
      </c>
      <c r="AQ17" s="60">
        <v>8</v>
      </c>
      <c r="AR17" s="26">
        <v>25</v>
      </c>
      <c r="AS17" s="32" t="s">
        <v>35</v>
      </c>
      <c r="AT17" s="60">
        <v>15</v>
      </c>
      <c r="AU17" s="26">
        <v>41</v>
      </c>
      <c r="AV17" s="32" t="s">
        <v>36</v>
      </c>
      <c r="AW17" s="60">
        <v>8</v>
      </c>
      <c r="AX17" s="26">
        <v>10</v>
      </c>
      <c r="AY17" s="31" t="s">
        <v>170</v>
      </c>
      <c r="AZ17" s="60">
        <v>7.5</v>
      </c>
      <c r="BA17" s="26">
        <v>19</v>
      </c>
      <c r="BB17" s="31" t="s">
        <v>171</v>
      </c>
      <c r="BC17" s="60">
        <v>7.5</v>
      </c>
      <c r="BD17" s="26">
        <v>20</v>
      </c>
      <c r="BG17">
        <f>COUNTBLANK(Correctie!$U$30)</f>
        <v>1</v>
      </c>
    </row>
    <row r="18" spans="1:59" ht="19.5" customHeight="1" x14ac:dyDescent="0.3">
      <c r="A18" s="5" t="s">
        <v>59</v>
      </c>
      <c r="B18">
        <v>0</v>
      </c>
      <c r="C18" s="24" t="s">
        <v>28</v>
      </c>
      <c r="D18" t="s">
        <v>68</v>
      </c>
      <c r="G18" s="224" t="s">
        <v>5</v>
      </c>
      <c r="H18" s="208" t="s">
        <v>175</v>
      </c>
      <c r="I18" s="219"/>
      <c r="J18" s="14" t="s">
        <v>85</v>
      </c>
      <c r="K18" s="16">
        <v>6</v>
      </c>
      <c r="L18" s="120"/>
      <c r="X18" s="122"/>
      <c r="Y18" s="232" t="s">
        <v>5</v>
      </c>
      <c r="Z18" s="208" t="s">
        <v>142</v>
      </c>
      <c r="AA18" s="219"/>
      <c r="AB18" s="14" t="s">
        <v>143</v>
      </c>
      <c r="AC18" s="16">
        <v>6</v>
      </c>
      <c r="AE18" s="57"/>
      <c r="AF18" s="5" t="s">
        <v>59</v>
      </c>
      <c r="AJ18" s="31" t="s">
        <v>65</v>
      </c>
      <c r="AK18" s="60">
        <v>16</v>
      </c>
      <c r="AL18" s="26">
        <v>42</v>
      </c>
      <c r="AM18" s="32" t="s">
        <v>28</v>
      </c>
      <c r="AN18" s="60">
        <v>16</v>
      </c>
      <c r="AO18" s="26">
        <v>40</v>
      </c>
      <c r="AP18" s="32" t="s">
        <v>38</v>
      </c>
      <c r="AQ18" s="60">
        <v>8.5</v>
      </c>
      <c r="AR18" s="26">
        <v>26</v>
      </c>
      <c r="AS18" s="32" t="s">
        <v>35</v>
      </c>
      <c r="AT18" s="60">
        <v>16</v>
      </c>
      <c r="AU18" s="26">
        <v>45</v>
      </c>
      <c r="AV18" s="32" t="s">
        <v>36</v>
      </c>
      <c r="AW18" s="60">
        <v>8.5</v>
      </c>
      <c r="AX18" s="26">
        <v>10</v>
      </c>
      <c r="AY18" s="31" t="s">
        <v>170</v>
      </c>
      <c r="AZ18" s="60">
        <v>8</v>
      </c>
      <c r="BA18" s="26">
        <v>20</v>
      </c>
      <c r="BB18" s="31" t="s">
        <v>171</v>
      </c>
      <c r="BC18" s="60">
        <v>8</v>
      </c>
      <c r="BD18" s="26">
        <v>21</v>
      </c>
      <c r="BG18">
        <f>COUNTBLANK(Correctie!$V$30)</f>
        <v>1</v>
      </c>
    </row>
    <row r="19" spans="1:59" ht="19.5" customHeight="1" x14ac:dyDescent="0.3">
      <c r="A19" s="5" t="s">
        <v>60</v>
      </c>
      <c r="B19">
        <v>0</v>
      </c>
      <c r="C19" s="24" t="s">
        <v>28</v>
      </c>
      <c r="D19" t="s">
        <v>68</v>
      </c>
      <c r="G19" s="229"/>
      <c r="H19" s="215"/>
      <c r="I19" s="220"/>
      <c r="J19" s="14" t="s">
        <v>86</v>
      </c>
      <c r="K19" s="16">
        <v>5</v>
      </c>
      <c r="L19" s="120"/>
      <c r="X19" s="123"/>
      <c r="Y19" s="229"/>
      <c r="Z19" s="215"/>
      <c r="AA19" s="220"/>
      <c r="AB19" s="14" t="s">
        <v>93</v>
      </c>
      <c r="AC19" s="16">
        <v>5</v>
      </c>
      <c r="AE19" s="57"/>
      <c r="AF19" s="5" t="s">
        <v>60</v>
      </c>
      <c r="AJ19" s="31" t="s">
        <v>65</v>
      </c>
      <c r="AK19" s="60">
        <v>17</v>
      </c>
      <c r="AL19" s="26">
        <v>45</v>
      </c>
      <c r="AM19" s="32" t="s">
        <v>28</v>
      </c>
      <c r="AN19" s="60">
        <v>17</v>
      </c>
      <c r="AO19" s="26">
        <v>42</v>
      </c>
      <c r="AP19" s="32" t="s">
        <v>38</v>
      </c>
      <c r="AQ19" s="60">
        <v>9</v>
      </c>
      <c r="AR19" s="26">
        <v>27</v>
      </c>
      <c r="AS19" s="32" t="s">
        <v>35</v>
      </c>
      <c r="AT19" s="60">
        <v>17</v>
      </c>
      <c r="AU19" s="26">
        <v>49</v>
      </c>
      <c r="AV19" s="32" t="s">
        <v>36</v>
      </c>
      <c r="AW19" s="60">
        <v>9</v>
      </c>
      <c r="AX19" s="26">
        <v>11</v>
      </c>
      <c r="AY19" s="31" t="s">
        <v>170</v>
      </c>
      <c r="AZ19" s="60">
        <v>8.5</v>
      </c>
      <c r="BA19" s="26">
        <v>20</v>
      </c>
      <c r="BB19" s="31" t="s">
        <v>171</v>
      </c>
      <c r="BC19" s="60">
        <v>8.5</v>
      </c>
      <c r="BD19" s="26">
        <v>21</v>
      </c>
      <c r="BG19">
        <f>COUNTBLANK(Correctie!$W$30)</f>
        <v>1</v>
      </c>
    </row>
    <row r="20" spans="1:59" ht="19.5" customHeight="1" x14ac:dyDescent="0.3">
      <c r="A20" s="5" t="s">
        <v>62</v>
      </c>
      <c r="B20">
        <v>0</v>
      </c>
      <c r="C20" s="24" t="s">
        <v>28</v>
      </c>
      <c r="D20" t="s">
        <v>67</v>
      </c>
      <c r="G20" s="229"/>
      <c r="H20" s="221"/>
      <c r="I20" s="220"/>
      <c r="J20" s="14" t="s">
        <v>87</v>
      </c>
      <c r="K20" s="16">
        <v>4</v>
      </c>
      <c r="L20" s="120"/>
      <c r="X20" s="123"/>
      <c r="Y20" s="229"/>
      <c r="Z20" s="221"/>
      <c r="AA20" s="220"/>
      <c r="AB20" s="14" t="s">
        <v>94</v>
      </c>
      <c r="AC20" s="16">
        <v>4</v>
      </c>
      <c r="AE20" s="57"/>
      <c r="AF20" s="5" t="s">
        <v>62</v>
      </c>
      <c r="AJ20" s="31" t="s">
        <v>65</v>
      </c>
      <c r="AK20" s="60">
        <v>18</v>
      </c>
      <c r="AL20" s="26">
        <v>48</v>
      </c>
      <c r="AM20" s="32" t="s">
        <v>28</v>
      </c>
      <c r="AN20" s="60">
        <v>18</v>
      </c>
      <c r="AO20" s="26">
        <v>44</v>
      </c>
      <c r="AP20" s="32" t="s">
        <v>38</v>
      </c>
      <c r="AQ20" s="60">
        <v>9.5</v>
      </c>
      <c r="AR20" s="26">
        <v>28</v>
      </c>
      <c r="AS20" s="32" t="s">
        <v>35</v>
      </c>
      <c r="AT20" s="60">
        <v>18</v>
      </c>
      <c r="AU20" s="26">
        <v>53</v>
      </c>
      <c r="AV20" s="32" t="s">
        <v>36</v>
      </c>
      <c r="AW20" s="60">
        <v>9.5</v>
      </c>
      <c r="AX20" s="26">
        <v>13</v>
      </c>
      <c r="AY20" s="31" t="s">
        <v>170</v>
      </c>
      <c r="AZ20" s="60">
        <v>9</v>
      </c>
      <c r="BA20" s="26">
        <v>21</v>
      </c>
      <c r="BB20" s="31" t="s">
        <v>171</v>
      </c>
      <c r="BC20" s="60">
        <v>9</v>
      </c>
      <c r="BD20" s="26">
        <v>22</v>
      </c>
      <c r="BG20">
        <f>COUNTBLANK(Correctie!$X$30)</f>
        <v>1</v>
      </c>
    </row>
    <row r="21" spans="1:59" ht="19.5" customHeight="1" x14ac:dyDescent="0.3">
      <c r="A21" s="5" t="s">
        <v>70</v>
      </c>
      <c r="B21">
        <v>0</v>
      </c>
      <c r="C21" s="24" t="s">
        <v>28</v>
      </c>
      <c r="D21" t="s">
        <v>67</v>
      </c>
      <c r="G21" s="229"/>
      <c r="H21" s="221"/>
      <c r="I21" s="220"/>
      <c r="J21" s="14" t="s">
        <v>88</v>
      </c>
      <c r="K21" s="16">
        <v>3</v>
      </c>
      <c r="L21" s="120"/>
      <c r="X21" s="123"/>
      <c r="Y21" s="229"/>
      <c r="Z21" s="221"/>
      <c r="AA21" s="220"/>
      <c r="AB21" s="14" t="s">
        <v>95</v>
      </c>
      <c r="AC21" s="16">
        <v>3</v>
      </c>
      <c r="AE21" s="57"/>
      <c r="AF21" s="5" t="s">
        <v>70</v>
      </c>
      <c r="AJ21" s="31" t="s">
        <v>65</v>
      </c>
      <c r="AK21" s="60">
        <v>19</v>
      </c>
      <c r="AL21" s="26">
        <v>51</v>
      </c>
      <c r="AM21" s="32" t="s">
        <v>28</v>
      </c>
      <c r="AN21" s="60">
        <v>19</v>
      </c>
      <c r="AO21" s="26">
        <v>46</v>
      </c>
      <c r="AP21" s="32" t="s">
        <v>38</v>
      </c>
      <c r="AQ21" s="60">
        <v>10</v>
      </c>
      <c r="AR21" s="26">
        <v>29</v>
      </c>
      <c r="AS21" s="32" t="s">
        <v>35</v>
      </c>
      <c r="AT21" s="60">
        <v>19</v>
      </c>
      <c r="AU21" s="26">
        <v>57</v>
      </c>
      <c r="AV21" s="32" t="s">
        <v>36</v>
      </c>
      <c r="AW21" s="60">
        <v>10</v>
      </c>
      <c r="AX21" s="26">
        <v>15</v>
      </c>
      <c r="AY21" s="31" t="s">
        <v>170</v>
      </c>
      <c r="AZ21" s="60">
        <v>9.5</v>
      </c>
      <c r="BA21" s="26">
        <v>22</v>
      </c>
      <c r="BB21" s="31" t="s">
        <v>171</v>
      </c>
      <c r="BC21" s="60">
        <v>9.5</v>
      </c>
      <c r="BD21" s="26">
        <v>23</v>
      </c>
      <c r="BG21">
        <f>COUNTBLANK(Correctie!$Y$30)</f>
        <v>1</v>
      </c>
    </row>
    <row r="22" spans="1:59" ht="18.75" customHeight="1" x14ac:dyDescent="0.3">
      <c r="A22" s="5" t="s">
        <v>61</v>
      </c>
      <c r="B22">
        <v>0</v>
      </c>
      <c r="C22" s="24" t="s">
        <v>65</v>
      </c>
      <c r="D22" t="s">
        <v>67</v>
      </c>
      <c r="G22" s="229"/>
      <c r="H22" s="221"/>
      <c r="I22" s="220"/>
      <c r="J22" s="14" t="s">
        <v>32</v>
      </c>
      <c r="K22" s="16">
        <v>2</v>
      </c>
      <c r="L22" s="120"/>
      <c r="X22" s="123"/>
      <c r="Y22" s="229"/>
      <c r="Z22" s="221"/>
      <c r="AA22" s="220"/>
      <c r="AB22" s="14" t="s">
        <v>96</v>
      </c>
      <c r="AC22" s="16">
        <v>2</v>
      </c>
      <c r="AF22" s="5" t="s">
        <v>61</v>
      </c>
      <c r="AJ22" s="31" t="s">
        <v>65</v>
      </c>
      <c r="AK22" s="60">
        <v>20</v>
      </c>
      <c r="AL22" s="26">
        <v>54</v>
      </c>
      <c r="AM22" s="32" t="s">
        <v>28</v>
      </c>
      <c r="AN22" s="60">
        <v>20</v>
      </c>
      <c r="AO22" s="26">
        <v>48</v>
      </c>
      <c r="AP22" s="32" t="s">
        <v>38</v>
      </c>
      <c r="AQ22" s="60">
        <v>10.5</v>
      </c>
      <c r="AR22" s="26">
        <v>30</v>
      </c>
      <c r="AS22" s="32" t="s">
        <v>35</v>
      </c>
      <c r="AT22" s="60">
        <v>20</v>
      </c>
      <c r="AU22" s="26">
        <v>60</v>
      </c>
      <c r="AV22" s="32" t="s">
        <v>36</v>
      </c>
      <c r="AW22" s="60">
        <v>10.5</v>
      </c>
      <c r="AX22" s="26">
        <v>17</v>
      </c>
      <c r="AY22" s="31" t="s">
        <v>170</v>
      </c>
      <c r="AZ22" s="60">
        <v>10</v>
      </c>
      <c r="BA22" s="26">
        <v>22</v>
      </c>
      <c r="BB22" s="31" t="s">
        <v>171</v>
      </c>
      <c r="BC22" s="60">
        <v>10</v>
      </c>
      <c r="BD22" s="26">
        <v>23</v>
      </c>
      <c r="BG22">
        <f>COUNTBLANK(Correctie!$Z$30)</f>
        <v>1</v>
      </c>
    </row>
    <row r="23" spans="1:59" ht="18.75" customHeight="1" x14ac:dyDescent="0.3">
      <c r="A23" s="5" t="s">
        <v>63</v>
      </c>
      <c r="B23">
        <v>0</v>
      </c>
      <c r="C23" s="24" t="s">
        <v>65</v>
      </c>
      <c r="D23" t="s">
        <v>67</v>
      </c>
      <c r="G23" s="230"/>
      <c r="H23" s="222"/>
      <c r="I23" s="223"/>
      <c r="J23" s="14" t="s">
        <v>17</v>
      </c>
      <c r="K23" s="16">
        <v>0</v>
      </c>
      <c r="L23" s="120"/>
      <c r="X23" s="124"/>
      <c r="Y23" s="230"/>
      <c r="Z23" s="222"/>
      <c r="AA23" s="223"/>
      <c r="AB23" s="14" t="s">
        <v>144</v>
      </c>
      <c r="AC23" s="16">
        <v>0</v>
      </c>
      <c r="AF23" s="5" t="s">
        <v>63</v>
      </c>
      <c r="AJ23" s="31" t="s">
        <v>65</v>
      </c>
      <c r="AK23" s="60">
        <v>21</v>
      </c>
      <c r="AL23" s="26">
        <v>57</v>
      </c>
      <c r="AM23" s="32" t="s">
        <v>28</v>
      </c>
      <c r="AN23" s="60">
        <v>21</v>
      </c>
      <c r="AO23" s="26">
        <v>50</v>
      </c>
      <c r="AP23" s="32" t="s">
        <v>38</v>
      </c>
      <c r="AQ23" s="60">
        <v>11</v>
      </c>
      <c r="AR23" s="26">
        <v>31</v>
      </c>
      <c r="AS23" s="32" t="s">
        <v>35</v>
      </c>
      <c r="AT23" s="60">
        <v>21</v>
      </c>
      <c r="AU23" s="26">
        <v>65</v>
      </c>
      <c r="AV23" s="32" t="s">
        <v>36</v>
      </c>
      <c r="AW23" s="60">
        <v>11</v>
      </c>
      <c r="AX23" s="26">
        <v>19</v>
      </c>
      <c r="AY23" s="31" t="s">
        <v>170</v>
      </c>
      <c r="AZ23" s="60">
        <v>10.5</v>
      </c>
      <c r="BA23" s="26">
        <v>23</v>
      </c>
      <c r="BB23" s="31" t="s">
        <v>171</v>
      </c>
      <c r="BC23" s="60">
        <v>10.5</v>
      </c>
      <c r="BD23" s="26">
        <v>24</v>
      </c>
      <c r="BG23">
        <f>COUNTBLANK(Correctie!$AA$30)</f>
        <v>1</v>
      </c>
    </row>
    <row r="24" spans="1:59" ht="18.75" customHeight="1" x14ac:dyDescent="0.3">
      <c r="A24" s="5" t="s">
        <v>64</v>
      </c>
      <c r="B24">
        <v>0</v>
      </c>
      <c r="C24" s="24" t="s">
        <v>28</v>
      </c>
      <c r="D24" t="s">
        <v>67</v>
      </c>
      <c r="G24" s="231" t="s">
        <v>6</v>
      </c>
      <c r="H24" s="208" t="s">
        <v>165</v>
      </c>
      <c r="I24" s="219"/>
      <c r="J24" s="14" t="str">
        <f>IF(OR(Berekening!$C$2=$F$9,Berekening!$C$2=$F$10,Berekening!$C$2=$F$11),$J35,$J37)</f>
        <v>De opbouw van de tekst is, gezien de opdracht, goed.</v>
      </c>
      <c r="K24" s="16">
        <v>2</v>
      </c>
      <c r="L24" s="120"/>
      <c r="N24" s="208" t="s">
        <v>189</v>
      </c>
      <c r="O24" s="219"/>
      <c r="T24" s="208" t="s">
        <v>141</v>
      </c>
      <c r="U24" s="219"/>
      <c r="X24" s="122"/>
      <c r="Y24" s="231" t="s">
        <v>91</v>
      </c>
      <c r="Z24" s="208" t="str">
        <f>IF(OR(Berekening!$C$2=Validatie!$F$9,Berekening!$C$2=Validatie!$F$10,Berekening!$C$2=Validatie!$F$11),Validatie!$T24,Validatie!$N24)</f>
        <v xml:space="preserve">Beoordeel of de tekst goed is
gestructureerd, inclusief linking words. </v>
      </c>
      <c r="AA24" s="219"/>
      <c r="AB24" s="14" t="s">
        <v>154</v>
      </c>
      <c r="AC24" s="16">
        <v>2</v>
      </c>
      <c r="AF24" s="5" t="s">
        <v>64</v>
      </c>
      <c r="AJ24" s="31" t="s">
        <v>65</v>
      </c>
      <c r="AK24" s="60">
        <v>22</v>
      </c>
      <c r="AL24" s="26">
        <v>60</v>
      </c>
      <c r="AM24" s="32" t="s">
        <v>28</v>
      </c>
      <c r="AN24" s="60">
        <v>22</v>
      </c>
      <c r="AO24" s="26">
        <v>52</v>
      </c>
      <c r="AP24" s="32" t="s">
        <v>38</v>
      </c>
      <c r="AQ24" s="60">
        <v>11.5</v>
      </c>
      <c r="AR24" s="26">
        <v>32</v>
      </c>
      <c r="AS24" s="32" t="s">
        <v>35</v>
      </c>
      <c r="AT24" s="60">
        <v>22</v>
      </c>
      <c r="AU24" s="26">
        <v>70</v>
      </c>
      <c r="AV24" s="32" t="s">
        <v>36</v>
      </c>
      <c r="AW24" s="60">
        <v>11.5</v>
      </c>
      <c r="AX24" s="26">
        <v>21</v>
      </c>
      <c r="AY24" s="31" t="s">
        <v>170</v>
      </c>
      <c r="AZ24" s="60">
        <v>11</v>
      </c>
      <c r="BA24" s="26">
        <v>24</v>
      </c>
      <c r="BB24" s="31" t="s">
        <v>171</v>
      </c>
      <c r="BC24" s="60">
        <v>11</v>
      </c>
      <c r="BD24" s="26">
        <v>25</v>
      </c>
      <c r="BG24">
        <f>COUNTBLANK(Correctie!$AB$30)</f>
        <v>1</v>
      </c>
    </row>
    <row r="25" spans="1:59" ht="18.75" customHeight="1" x14ac:dyDescent="0.3">
      <c r="A25" s="5" t="s">
        <v>41</v>
      </c>
      <c r="B25">
        <v>250</v>
      </c>
      <c r="C25" s="24" t="s">
        <v>35</v>
      </c>
      <c r="D25" t="s">
        <v>37</v>
      </c>
      <c r="G25" s="229"/>
      <c r="H25" s="215"/>
      <c r="I25" s="220"/>
      <c r="J25" s="14" t="str">
        <f>IF(OR(Berekening!$C$2=$F$9,Berekening!$C$2=$F$10,Berekening!$C$2=$F$11),$J36,$J38)</f>
        <v>De opbouw van de tekst is, gezien de opdracht, voldoende.</v>
      </c>
      <c r="K25" s="16">
        <v>1</v>
      </c>
      <c r="L25" s="120"/>
      <c r="N25" s="215"/>
      <c r="O25" s="220"/>
      <c r="T25" s="215"/>
      <c r="U25" s="220"/>
      <c r="X25" s="123"/>
      <c r="Y25" s="229"/>
      <c r="Z25" s="215"/>
      <c r="AA25" s="220"/>
      <c r="AB25" s="14" t="s">
        <v>166</v>
      </c>
      <c r="AC25" s="16">
        <v>1</v>
      </c>
      <c r="AF25" s="5" t="s">
        <v>41</v>
      </c>
      <c r="AJ25" s="31" t="s">
        <v>65</v>
      </c>
      <c r="AK25" s="60">
        <v>23</v>
      </c>
      <c r="AL25" s="26">
        <v>63</v>
      </c>
      <c r="AM25" s="32" t="s">
        <v>28</v>
      </c>
      <c r="AN25" s="60">
        <v>23</v>
      </c>
      <c r="AO25" s="26">
        <v>54</v>
      </c>
      <c r="AP25" s="32" t="s">
        <v>38</v>
      </c>
      <c r="AQ25" s="60">
        <v>12</v>
      </c>
      <c r="AR25" s="26">
        <v>33</v>
      </c>
      <c r="AS25" s="32" t="s">
        <v>35</v>
      </c>
      <c r="AT25" s="60">
        <v>23</v>
      </c>
      <c r="AU25" s="26">
        <v>75</v>
      </c>
      <c r="AV25" s="32" t="s">
        <v>36</v>
      </c>
      <c r="AW25" s="60">
        <v>12</v>
      </c>
      <c r="AX25" s="26">
        <v>23</v>
      </c>
      <c r="AY25" s="31" t="s">
        <v>170</v>
      </c>
      <c r="AZ25" s="60">
        <v>11.5</v>
      </c>
      <c r="BA25" s="26">
        <v>24</v>
      </c>
      <c r="BB25" s="31" t="s">
        <v>171</v>
      </c>
      <c r="BC25" s="60">
        <v>11.5</v>
      </c>
      <c r="BD25" s="26">
        <v>25</v>
      </c>
      <c r="BG25">
        <f>COUNTBLANK(Correctie!$AC$30)</f>
        <v>1</v>
      </c>
    </row>
    <row r="26" spans="1:59" ht="18.75" customHeight="1" x14ac:dyDescent="0.3">
      <c r="A26" s="5" t="s">
        <v>44</v>
      </c>
      <c r="B26">
        <v>250</v>
      </c>
      <c r="C26" s="24" t="s">
        <v>170</v>
      </c>
      <c r="D26" t="s">
        <v>37</v>
      </c>
      <c r="G26" s="229"/>
      <c r="H26" s="221"/>
      <c r="I26" s="220"/>
      <c r="J26" s="18" t="s">
        <v>18</v>
      </c>
      <c r="K26" s="19">
        <v>0</v>
      </c>
      <c r="L26" s="120"/>
      <c r="N26" s="221"/>
      <c r="O26" s="220"/>
      <c r="T26" s="221"/>
      <c r="U26" s="220"/>
      <c r="X26" s="123"/>
      <c r="Y26" s="229"/>
      <c r="Z26" s="221"/>
      <c r="AA26" s="220"/>
      <c r="AB26" s="18" t="s">
        <v>167</v>
      </c>
      <c r="AC26" s="19">
        <v>0</v>
      </c>
      <c r="AF26" s="5" t="s">
        <v>44</v>
      </c>
      <c r="AJ26" s="31" t="s">
        <v>65</v>
      </c>
      <c r="AK26" s="60">
        <v>24</v>
      </c>
      <c r="AL26" s="26">
        <v>66</v>
      </c>
      <c r="AM26" s="32" t="s">
        <v>28</v>
      </c>
      <c r="AN26" s="60">
        <v>24</v>
      </c>
      <c r="AO26" s="26">
        <v>56</v>
      </c>
      <c r="AP26" s="32" t="s">
        <v>38</v>
      </c>
      <c r="AQ26" s="60">
        <v>12.5</v>
      </c>
      <c r="AR26" s="26">
        <v>34</v>
      </c>
      <c r="AS26" s="32" t="s">
        <v>35</v>
      </c>
      <c r="AT26" s="60">
        <v>24</v>
      </c>
      <c r="AU26" s="26">
        <v>80</v>
      </c>
      <c r="AV26" s="32" t="s">
        <v>36</v>
      </c>
      <c r="AW26" s="60">
        <v>12.5</v>
      </c>
      <c r="AX26" s="26">
        <v>25</v>
      </c>
      <c r="AY26" s="31" t="s">
        <v>170</v>
      </c>
      <c r="AZ26" s="60">
        <v>12</v>
      </c>
      <c r="BA26" s="26">
        <v>25</v>
      </c>
      <c r="BB26" s="31" t="s">
        <v>171</v>
      </c>
      <c r="BC26" s="60">
        <v>12</v>
      </c>
      <c r="BD26" s="26">
        <v>26</v>
      </c>
      <c r="BG26">
        <f>COUNTBLANK(Correctie!$AD$30)</f>
        <v>1</v>
      </c>
    </row>
    <row r="27" spans="1:59" ht="18.75" customHeight="1" x14ac:dyDescent="0.3">
      <c r="A27" s="5" t="s">
        <v>39</v>
      </c>
      <c r="B27">
        <v>300</v>
      </c>
      <c r="C27" s="24" t="s">
        <v>171</v>
      </c>
      <c r="D27" t="s">
        <v>37</v>
      </c>
      <c r="AF27" s="5" t="s">
        <v>39</v>
      </c>
      <c r="AJ27" s="31" t="s">
        <v>65</v>
      </c>
      <c r="AK27" s="60">
        <v>25</v>
      </c>
      <c r="AL27" s="26">
        <v>69</v>
      </c>
      <c r="AM27" s="32" t="s">
        <v>28</v>
      </c>
      <c r="AN27" s="60">
        <v>25</v>
      </c>
      <c r="AO27" s="26">
        <v>58</v>
      </c>
      <c r="AP27" s="32" t="s">
        <v>38</v>
      </c>
      <c r="AQ27" s="60">
        <v>13</v>
      </c>
      <c r="AR27" s="26">
        <v>35</v>
      </c>
      <c r="AS27" s="32" t="s">
        <v>35</v>
      </c>
      <c r="AT27" s="60">
        <v>25</v>
      </c>
      <c r="AU27" s="26">
        <v>85</v>
      </c>
      <c r="AV27" s="32" t="s">
        <v>36</v>
      </c>
      <c r="AW27" s="60">
        <v>13</v>
      </c>
      <c r="AX27" s="26">
        <v>27</v>
      </c>
      <c r="AY27" s="31" t="s">
        <v>170</v>
      </c>
      <c r="AZ27" s="60">
        <v>12.5</v>
      </c>
      <c r="BA27" s="26">
        <v>25</v>
      </c>
      <c r="BB27" s="31" t="s">
        <v>171</v>
      </c>
      <c r="BC27" s="60">
        <v>12.5</v>
      </c>
      <c r="BD27" s="26">
        <v>27</v>
      </c>
      <c r="BG27">
        <f>COUNTBLANK(Correctie!$AE$30)</f>
        <v>1</v>
      </c>
    </row>
    <row r="28" spans="1:59" ht="18.75" customHeight="1" x14ac:dyDescent="0.3">
      <c r="A28" s="5" t="s">
        <v>42</v>
      </c>
      <c r="B28">
        <v>250</v>
      </c>
      <c r="C28" s="24" t="s">
        <v>35</v>
      </c>
      <c r="D28" t="s">
        <v>37</v>
      </c>
      <c r="AF28" s="5" t="s">
        <v>42</v>
      </c>
      <c r="AJ28" s="31" t="s">
        <v>65</v>
      </c>
      <c r="AK28" s="60">
        <v>26</v>
      </c>
      <c r="AL28" s="26">
        <v>72</v>
      </c>
      <c r="AM28" s="32" t="s">
        <v>28</v>
      </c>
      <c r="AN28" s="60">
        <v>26</v>
      </c>
      <c r="AO28" s="26">
        <v>60</v>
      </c>
      <c r="AP28" s="32" t="s">
        <v>38</v>
      </c>
      <c r="AQ28" s="60">
        <v>13.5</v>
      </c>
      <c r="AR28" s="26">
        <v>36</v>
      </c>
      <c r="AS28" s="32" t="s">
        <v>35</v>
      </c>
      <c r="AT28" s="60">
        <v>26</v>
      </c>
      <c r="AU28" s="26">
        <v>90</v>
      </c>
      <c r="AV28" s="32" t="s">
        <v>36</v>
      </c>
      <c r="AW28" s="60">
        <v>13.5</v>
      </c>
      <c r="AX28" s="26">
        <v>29</v>
      </c>
      <c r="AY28" s="31" t="s">
        <v>170</v>
      </c>
      <c r="AZ28" s="60">
        <v>13</v>
      </c>
      <c r="BA28" s="26">
        <v>26</v>
      </c>
      <c r="BB28" s="31" t="s">
        <v>171</v>
      </c>
      <c r="BC28" s="60">
        <v>13</v>
      </c>
      <c r="BD28" s="26">
        <v>28</v>
      </c>
      <c r="BG28">
        <f>COUNTBLANK(Correctie!$AF$30)</f>
        <v>1</v>
      </c>
    </row>
    <row r="29" spans="1:59" ht="18.75" customHeight="1" x14ac:dyDescent="0.3">
      <c r="A29" s="5" t="s">
        <v>43</v>
      </c>
      <c r="B29">
        <v>250</v>
      </c>
      <c r="C29" s="24" t="s">
        <v>35</v>
      </c>
      <c r="D29" t="s">
        <v>37</v>
      </c>
      <c r="H29" s="208" t="s">
        <v>21</v>
      </c>
      <c r="I29" s="209"/>
      <c r="J29" s="15" t="s">
        <v>77</v>
      </c>
      <c r="AF29" s="5" t="s">
        <v>43</v>
      </c>
      <c r="AJ29" s="31" t="s">
        <v>65</v>
      </c>
      <c r="AK29" s="60">
        <v>27</v>
      </c>
      <c r="AL29" s="26">
        <v>75</v>
      </c>
      <c r="AM29" s="32" t="s">
        <v>28</v>
      </c>
      <c r="AN29" s="60">
        <v>27</v>
      </c>
      <c r="AO29" s="26">
        <v>65</v>
      </c>
      <c r="AP29" s="32" t="s">
        <v>38</v>
      </c>
      <c r="AQ29" s="60">
        <v>14</v>
      </c>
      <c r="AR29" s="26">
        <v>37</v>
      </c>
      <c r="AS29" s="32" t="s">
        <v>35</v>
      </c>
      <c r="AT29" s="60">
        <v>27</v>
      </c>
      <c r="AU29" s="26">
        <v>95</v>
      </c>
      <c r="AV29" s="32" t="s">
        <v>36</v>
      </c>
      <c r="AW29" s="60">
        <v>14</v>
      </c>
      <c r="AX29" s="26">
        <v>31</v>
      </c>
      <c r="AY29" s="31" t="s">
        <v>170</v>
      </c>
      <c r="AZ29" s="60">
        <v>13.5</v>
      </c>
      <c r="BA29" s="26">
        <v>27</v>
      </c>
      <c r="BB29" s="31" t="s">
        <v>171</v>
      </c>
      <c r="BC29" s="60">
        <v>13.5</v>
      </c>
      <c r="BD29" s="26">
        <v>29</v>
      </c>
      <c r="BG29">
        <f>COUNTBLANK(Correctie!$AG$30)</f>
        <v>1</v>
      </c>
    </row>
    <row r="30" spans="1:59" ht="18.75" customHeight="1" x14ac:dyDescent="0.3">
      <c r="A30" s="5" t="s">
        <v>46</v>
      </c>
      <c r="B30">
        <v>200</v>
      </c>
      <c r="C30" s="24" t="s">
        <v>28</v>
      </c>
      <c r="D30" t="s">
        <v>37</v>
      </c>
      <c r="H30" s="210"/>
      <c r="I30" s="211"/>
      <c r="J30" s="14" t="s">
        <v>15</v>
      </c>
      <c r="AF30" s="5" t="s">
        <v>46</v>
      </c>
      <c r="AJ30" s="31" t="s">
        <v>65</v>
      </c>
      <c r="AK30" s="60">
        <v>28</v>
      </c>
      <c r="AL30" s="26">
        <v>78</v>
      </c>
      <c r="AM30" s="32" t="s">
        <v>28</v>
      </c>
      <c r="AN30" s="60">
        <v>28</v>
      </c>
      <c r="AO30" s="26">
        <v>70</v>
      </c>
      <c r="AP30" s="32" t="s">
        <v>38</v>
      </c>
      <c r="AQ30" s="60">
        <v>14.5</v>
      </c>
      <c r="AR30" s="26">
        <v>38</v>
      </c>
      <c r="AS30" s="33" t="s">
        <v>35</v>
      </c>
      <c r="AT30" s="60">
        <v>28</v>
      </c>
      <c r="AU30" s="26">
        <v>100</v>
      </c>
      <c r="AV30" s="32" t="s">
        <v>36</v>
      </c>
      <c r="AW30" s="60">
        <v>14.5</v>
      </c>
      <c r="AX30" s="26">
        <v>33</v>
      </c>
      <c r="AY30" s="31" t="s">
        <v>170</v>
      </c>
      <c r="AZ30" s="60">
        <v>14</v>
      </c>
      <c r="BA30" s="26">
        <v>27</v>
      </c>
      <c r="BB30" s="31" t="s">
        <v>171</v>
      </c>
      <c r="BC30" s="60">
        <v>14</v>
      </c>
      <c r="BD30" s="26">
        <v>30</v>
      </c>
      <c r="BG30">
        <f>COUNTBLANK(Correctie!$AH$30)</f>
        <v>1</v>
      </c>
    </row>
    <row r="31" spans="1:59" ht="18.75" customHeight="1" x14ac:dyDescent="0.3">
      <c r="A31" s="5" t="s">
        <v>45</v>
      </c>
      <c r="B31">
        <v>250</v>
      </c>
      <c r="C31" s="24" t="s">
        <v>35</v>
      </c>
      <c r="D31" t="s">
        <v>37</v>
      </c>
      <c r="H31" s="210"/>
      <c r="I31" s="211"/>
      <c r="J31" s="14" t="s">
        <v>31</v>
      </c>
      <c r="AF31" s="5" t="s">
        <v>45</v>
      </c>
      <c r="AJ31" s="31" t="s">
        <v>65</v>
      </c>
      <c r="AK31" s="60">
        <v>29</v>
      </c>
      <c r="AL31" s="26">
        <v>81</v>
      </c>
      <c r="AM31" s="32" t="s">
        <v>28</v>
      </c>
      <c r="AN31" s="60">
        <v>29</v>
      </c>
      <c r="AO31" s="26">
        <v>75</v>
      </c>
      <c r="AP31" s="32" t="s">
        <v>38</v>
      </c>
      <c r="AQ31" s="60">
        <v>15</v>
      </c>
      <c r="AR31" s="26">
        <v>40</v>
      </c>
      <c r="AV31" s="32" t="s">
        <v>36</v>
      </c>
      <c r="AW31" s="60">
        <v>15</v>
      </c>
      <c r="AX31" s="26">
        <v>35</v>
      </c>
      <c r="AY31" s="31" t="s">
        <v>170</v>
      </c>
      <c r="AZ31" s="111">
        <v>14.5</v>
      </c>
      <c r="BA31" s="26">
        <v>28</v>
      </c>
      <c r="BB31" s="110" t="s">
        <v>171</v>
      </c>
      <c r="BC31" s="60">
        <v>14.5</v>
      </c>
      <c r="BD31" s="26">
        <v>30</v>
      </c>
      <c r="BG31">
        <f>COUNTBLANK(Correctie!$AI$30)</f>
        <v>1</v>
      </c>
    </row>
    <row r="32" spans="1:59" ht="18.75" customHeight="1" x14ac:dyDescent="0.3">
      <c r="A32" s="5" t="s">
        <v>40</v>
      </c>
      <c r="B32">
        <v>250</v>
      </c>
      <c r="C32" s="24" t="s">
        <v>171</v>
      </c>
      <c r="D32" t="s">
        <v>37</v>
      </c>
      <c r="H32" s="210"/>
      <c r="I32" s="211"/>
      <c r="J32" s="15" t="s">
        <v>99</v>
      </c>
      <c r="AF32" s="5" t="s">
        <v>40</v>
      </c>
      <c r="AJ32" s="31" t="s">
        <v>65</v>
      </c>
      <c r="AK32" s="60">
        <v>30</v>
      </c>
      <c r="AL32" s="26">
        <v>84</v>
      </c>
      <c r="AM32" s="32" t="s">
        <v>28</v>
      </c>
      <c r="AN32" s="60">
        <v>30</v>
      </c>
      <c r="AO32" s="26">
        <v>80</v>
      </c>
      <c r="AP32" s="32" t="s">
        <v>38</v>
      </c>
      <c r="AQ32" s="60">
        <v>15.5</v>
      </c>
      <c r="AR32" s="26">
        <v>41</v>
      </c>
      <c r="AV32" s="32" t="s">
        <v>36</v>
      </c>
      <c r="AW32" s="60">
        <v>15.5</v>
      </c>
      <c r="AX32" s="26">
        <v>37</v>
      </c>
      <c r="AY32" s="31" t="s">
        <v>170</v>
      </c>
      <c r="AZ32" s="111">
        <v>15</v>
      </c>
      <c r="BA32" s="26">
        <v>28</v>
      </c>
      <c r="BB32" s="110" t="s">
        <v>171</v>
      </c>
      <c r="BC32" s="60">
        <v>15</v>
      </c>
      <c r="BD32" s="26">
        <v>31</v>
      </c>
    </row>
    <row r="33" spans="1:56" ht="18.75" customHeight="1" x14ac:dyDescent="0.3">
      <c r="A33" s="5"/>
      <c r="H33" s="210"/>
      <c r="I33" s="211"/>
      <c r="J33" s="14" t="s">
        <v>100</v>
      </c>
      <c r="AF33" s="5"/>
      <c r="AJ33" s="31" t="s">
        <v>65</v>
      </c>
      <c r="AK33" s="60">
        <v>31</v>
      </c>
      <c r="AL33" s="26">
        <v>85</v>
      </c>
      <c r="AM33" s="32" t="s">
        <v>28</v>
      </c>
      <c r="AN33" s="60">
        <v>31</v>
      </c>
      <c r="AO33" s="26">
        <v>85</v>
      </c>
      <c r="AP33" s="32" t="s">
        <v>38</v>
      </c>
      <c r="AQ33" s="60">
        <v>16</v>
      </c>
      <c r="AR33" s="26">
        <v>42</v>
      </c>
      <c r="AV33" s="32" t="s">
        <v>36</v>
      </c>
      <c r="AW33" s="60">
        <v>16</v>
      </c>
      <c r="AX33" s="26">
        <v>39</v>
      </c>
      <c r="AY33" s="31" t="s">
        <v>170</v>
      </c>
      <c r="AZ33" s="111">
        <v>15.5</v>
      </c>
      <c r="BA33" s="26">
        <v>29</v>
      </c>
      <c r="BB33" s="110" t="s">
        <v>171</v>
      </c>
      <c r="BC33" s="60">
        <v>15.5</v>
      </c>
      <c r="BD33" s="26">
        <v>32</v>
      </c>
    </row>
    <row r="34" spans="1:56" ht="18.75" customHeight="1" x14ac:dyDescent="0.3">
      <c r="A34" s="5"/>
      <c r="H34" s="210"/>
      <c r="I34" s="211"/>
      <c r="J34" s="14" t="s">
        <v>15</v>
      </c>
      <c r="AF34" s="5"/>
      <c r="AJ34" s="31" t="s">
        <v>65</v>
      </c>
      <c r="AK34" s="60">
        <v>32</v>
      </c>
      <c r="AL34" s="26">
        <v>90</v>
      </c>
      <c r="AM34" s="32" t="s">
        <v>28</v>
      </c>
      <c r="AN34" s="60">
        <v>32</v>
      </c>
      <c r="AO34" s="26">
        <v>90</v>
      </c>
      <c r="AP34" s="32" t="s">
        <v>38</v>
      </c>
      <c r="AQ34" s="60">
        <v>16.5</v>
      </c>
      <c r="AR34" s="26">
        <v>43</v>
      </c>
      <c r="AV34" s="32" t="s">
        <v>36</v>
      </c>
      <c r="AW34" s="60">
        <v>16.5</v>
      </c>
      <c r="AX34" s="26">
        <v>41</v>
      </c>
      <c r="AY34" s="31" t="s">
        <v>170</v>
      </c>
      <c r="AZ34" s="111">
        <v>16</v>
      </c>
      <c r="BA34" s="26">
        <v>30</v>
      </c>
      <c r="BB34" s="110" t="s">
        <v>171</v>
      </c>
      <c r="BC34" s="60">
        <v>16</v>
      </c>
      <c r="BD34" s="26">
        <v>33</v>
      </c>
    </row>
    <row r="35" spans="1:56" ht="18.75" customHeight="1" x14ac:dyDescent="0.3">
      <c r="A35" s="5"/>
      <c r="H35" s="212"/>
      <c r="I35" s="213"/>
      <c r="J35" s="18" t="s">
        <v>102</v>
      </c>
      <c r="AF35" s="5"/>
      <c r="AJ35" s="31" t="s">
        <v>65</v>
      </c>
      <c r="AK35" s="60">
        <v>33</v>
      </c>
      <c r="AL35" s="26">
        <v>95</v>
      </c>
      <c r="AM35" s="32" t="s">
        <v>28</v>
      </c>
      <c r="AN35" s="60">
        <v>33</v>
      </c>
      <c r="AO35" s="26">
        <v>95</v>
      </c>
      <c r="AP35" s="32" t="s">
        <v>38</v>
      </c>
      <c r="AQ35" s="60">
        <v>17</v>
      </c>
      <c r="AR35" s="26">
        <v>44</v>
      </c>
      <c r="AV35" s="32" t="s">
        <v>36</v>
      </c>
      <c r="AW35" s="60">
        <v>17</v>
      </c>
      <c r="AX35" s="26">
        <v>43</v>
      </c>
      <c r="AY35" s="31" t="s">
        <v>170</v>
      </c>
      <c r="AZ35" s="111">
        <v>16.5</v>
      </c>
      <c r="BA35" s="26">
        <v>30</v>
      </c>
      <c r="BB35" s="110" t="s">
        <v>171</v>
      </c>
      <c r="BC35" s="60">
        <v>16.5</v>
      </c>
      <c r="BD35" s="26">
        <v>33</v>
      </c>
    </row>
    <row r="36" spans="1:56" ht="18.75" customHeight="1" x14ac:dyDescent="0.3">
      <c r="A36" s="5"/>
      <c r="H36" s="208" t="s">
        <v>21</v>
      </c>
      <c r="I36" s="209"/>
      <c r="J36" s="18" t="s">
        <v>103</v>
      </c>
      <c r="AF36" s="5"/>
      <c r="AJ36" s="31" t="s">
        <v>28</v>
      </c>
      <c r="AK36" s="60">
        <v>34</v>
      </c>
      <c r="AL36" s="26">
        <v>100</v>
      </c>
      <c r="AM36" s="33" t="s">
        <v>28</v>
      </c>
      <c r="AN36" s="60">
        <v>34</v>
      </c>
      <c r="AO36" s="26">
        <v>100</v>
      </c>
      <c r="AP36" s="32" t="s">
        <v>38</v>
      </c>
      <c r="AQ36" s="60">
        <v>17.5</v>
      </c>
      <c r="AR36" s="26">
        <v>45</v>
      </c>
      <c r="AV36" s="32" t="s">
        <v>36</v>
      </c>
      <c r="AW36" s="60">
        <v>17.5</v>
      </c>
      <c r="AX36" s="26">
        <v>45</v>
      </c>
      <c r="AY36" s="31" t="s">
        <v>170</v>
      </c>
      <c r="AZ36" s="111">
        <v>17</v>
      </c>
      <c r="BA36" s="26">
        <v>31</v>
      </c>
      <c r="BB36" s="110" t="s">
        <v>171</v>
      </c>
      <c r="BC36" s="60">
        <v>17</v>
      </c>
      <c r="BD36" s="26">
        <v>34</v>
      </c>
    </row>
    <row r="37" spans="1:56" ht="18.75" customHeight="1" x14ac:dyDescent="0.3">
      <c r="A37" s="5"/>
      <c r="H37" s="210"/>
      <c r="I37" s="211"/>
      <c r="J37" s="18" t="s">
        <v>101</v>
      </c>
      <c r="AF37" s="5"/>
      <c r="AP37" s="32" t="s">
        <v>38</v>
      </c>
      <c r="AQ37" s="60">
        <v>18</v>
      </c>
      <c r="AR37" s="26">
        <v>46</v>
      </c>
      <c r="AV37" s="32" t="s">
        <v>36</v>
      </c>
      <c r="AW37" s="60">
        <v>18</v>
      </c>
      <c r="AX37" s="26">
        <v>47</v>
      </c>
      <c r="AY37" s="31" t="s">
        <v>170</v>
      </c>
      <c r="AZ37" s="111">
        <v>17.5</v>
      </c>
      <c r="BA37" s="26">
        <v>32</v>
      </c>
      <c r="BB37" s="110" t="s">
        <v>171</v>
      </c>
      <c r="BC37" s="60">
        <v>17.5</v>
      </c>
      <c r="BD37" s="26">
        <v>35</v>
      </c>
    </row>
    <row r="38" spans="1:56" ht="18.75" customHeight="1" x14ac:dyDescent="0.3">
      <c r="A38" s="5"/>
      <c r="H38" s="210"/>
      <c r="I38" s="211"/>
      <c r="J38" s="18" t="s">
        <v>102</v>
      </c>
      <c r="AF38" s="5"/>
      <c r="AP38" s="32" t="s">
        <v>38</v>
      </c>
      <c r="AQ38" s="60">
        <v>18.5</v>
      </c>
      <c r="AR38" s="26">
        <v>47</v>
      </c>
      <c r="AV38" s="32" t="s">
        <v>36</v>
      </c>
      <c r="AW38" s="60">
        <v>18.5</v>
      </c>
      <c r="AX38" s="26">
        <v>49</v>
      </c>
      <c r="AY38" s="31" t="s">
        <v>170</v>
      </c>
      <c r="AZ38" s="111">
        <v>18</v>
      </c>
      <c r="BA38" s="26">
        <v>32</v>
      </c>
      <c r="BB38" s="110" t="s">
        <v>171</v>
      </c>
      <c r="BC38" s="60">
        <v>18</v>
      </c>
      <c r="BD38" s="26">
        <v>35</v>
      </c>
    </row>
    <row r="39" spans="1:56" ht="19.5" customHeight="1" x14ac:dyDescent="0.3">
      <c r="H39" s="210"/>
      <c r="I39" s="211"/>
      <c r="AP39" s="32" t="s">
        <v>38</v>
      </c>
      <c r="AQ39" s="60">
        <v>19</v>
      </c>
      <c r="AR39" s="26">
        <v>48</v>
      </c>
      <c r="AV39" s="32" t="s">
        <v>36</v>
      </c>
      <c r="AW39" s="60">
        <v>19</v>
      </c>
      <c r="AX39" s="26">
        <v>51</v>
      </c>
      <c r="AY39" s="31" t="s">
        <v>170</v>
      </c>
      <c r="AZ39" s="111">
        <v>18.5</v>
      </c>
      <c r="BA39" s="26">
        <v>33</v>
      </c>
      <c r="BB39" s="110" t="s">
        <v>171</v>
      </c>
      <c r="BC39" s="60">
        <v>18.5</v>
      </c>
      <c r="BD39" s="26">
        <v>36</v>
      </c>
    </row>
    <row r="40" spans="1:56" ht="19.5" customHeight="1" x14ac:dyDescent="0.3">
      <c r="H40" s="210"/>
      <c r="I40" s="211"/>
      <c r="AP40" s="32" t="s">
        <v>38</v>
      </c>
      <c r="AQ40" s="60">
        <v>19.5</v>
      </c>
      <c r="AR40" s="26">
        <v>49</v>
      </c>
      <c r="AV40" s="32" t="s">
        <v>36</v>
      </c>
      <c r="AW40" s="60">
        <v>19.5</v>
      </c>
      <c r="AX40" s="26">
        <v>53</v>
      </c>
      <c r="AY40" s="31" t="s">
        <v>170</v>
      </c>
      <c r="AZ40" s="111">
        <v>19</v>
      </c>
      <c r="BA40" s="26">
        <v>33</v>
      </c>
      <c r="BB40" s="110" t="s">
        <v>171</v>
      </c>
      <c r="BC40" s="60">
        <v>19</v>
      </c>
      <c r="BD40" s="26">
        <v>37</v>
      </c>
    </row>
    <row r="41" spans="1:56" ht="19.5" customHeight="1" x14ac:dyDescent="0.3">
      <c r="H41" s="210"/>
      <c r="I41" s="211"/>
      <c r="AP41" s="32" t="s">
        <v>38</v>
      </c>
      <c r="AQ41" s="60">
        <v>20</v>
      </c>
      <c r="AR41" s="26">
        <v>50</v>
      </c>
      <c r="AV41" s="32" t="s">
        <v>36</v>
      </c>
      <c r="AW41" s="60">
        <v>20</v>
      </c>
      <c r="AX41" s="26">
        <v>55</v>
      </c>
      <c r="AY41" s="31" t="s">
        <v>170</v>
      </c>
      <c r="AZ41" s="111">
        <v>19.5</v>
      </c>
      <c r="BA41" s="26">
        <v>34</v>
      </c>
      <c r="BB41" s="110" t="s">
        <v>171</v>
      </c>
      <c r="BC41" s="60">
        <v>19.5</v>
      </c>
      <c r="BD41" s="26">
        <v>37</v>
      </c>
    </row>
    <row r="42" spans="1:56" ht="19.5" customHeight="1" x14ac:dyDescent="0.3">
      <c r="H42" s="212"/>
      <c r="I42" s="213"/>
      <c r="AP42" s="32" t="s">
        <v>38</v>
      </c>
      <c r="AQ42" s="60">
        <v>20.5</v>
      </c>
      <c r="AR42" s="26">
        <v>51</v>
      </c>
      <c r="AV42" s="32" t="s">
        <v>36</v>
      </c>
      <c r="AW42" s="60">
        <v>20.5</v>
      </c>
      <c r="AX42" s="26">
        <v>57</v>
      </c>
      <c r="AY42" s="31" t="s">
        <v>170</v>
      </c>
      <c r="AZ42" s="111">
        <v>20</v>
      </c>
      <c r="BA42" s="26">
        <v>35</v>
      </c>
      <c r="BB42" s="110" t="s">
        <v>171</v>
      </c>
      <c r="BC42" s="60">
        <v>20</v>
      </c>
      <c r="BD42" s="26">
        <v>38</v>
      </c>
    </row>
    <row r="43" spans="1:56" ht="19.5" customHeight="1" x14ac:dyDescent="0.3">
      <c r="H43" s="208" t="s">
        <v>191</v>
      </c>
      <c r="I43" s="214"/>
      <c r="AP43" s="32" t="s">
        <v>38</v>
      </c>
      <c r="AQ43" s="60">
        <v>21</v>
      </c>
      <c r="AR43" s="26">
        <v>52</v>
      </c>
      <c r="AV43" s="32" t="s">
        <v>36</v>
      </c>
      <c r="AW43" s="60">
        <v>21</v>
      </c>
      <c r="AX43" s="26">
        <v>58</v>
      </c>
      <c r="AY43" s="31" t="s">
        <v>170</v>
      </c>
      <c r="AZ43" s="111">
        <v>20.5</v>
      </c>
      <c r="BA43" s="26">
        <v>35</v>
      </c>
      <c r="BB43" s="110" t="s">
        <v>171</v>
      </c>
      <c r="BC43" s="60">
        <v>20.5</v>
      </c>
      <c r="BD43" s="26">
        <v>39</v>
      </c>
    </row>
    <row r="44" spans="1:56" ht="19.5" customHeight="1" x14ac:dyDescent="0.3">
      <c r="H44" s="215"/>
      <c r="I44" s="216"/>
      <c r="AP44" s="32" t="s">
        <v>38</v>
      </c>
      <c r="AQ44" s="60">
        <v>21.5</v>
      </c>
      <c r="AR44" s="26">
        <v>54</v>
      </c>
      <c r="AV44" s="32" t="s">
        <v>36</v>
      </c>
      <c r="AW44" s="60">
        <v>21.5</v>
      </c>
      <c r="AX44" s="26">
        <v>59</v>
      </c>
      <c r="AY44" s="31" t="s">
        <v>170</v>
      </c>
      <c r="AZ44" s="111">
        <v>21</v>
      </c>
      <c r="BA44" s="26">
        <v>36</v>
      </c>
      <c r="BB44" s="110" t="s">
        <v>171</v>
      </c>
      <c r="BC44" s="60">
        <v>21</v>
      </c>
      <c r="BD44" s="26">
        <v>40</v>
      </c>
    </row>
    <row r="45" spans="1:56" ht="19.5" customHeight="1" x14ac:dyDescent="0.3">
      <c r="H45" s="217"/>
      <c r="I45" s="218"/>
      <c r="AP45" s="32" t="s">
        <v>38</v>
      </c>
      <c r="AQ45" s="60">
        <v>22</v>
      </c>
      <c r="AR45" s="26">
        <v>56</v>
      </c>
      <c r="AV45" s="32" t="s">
        <v>36</v>
      </c>
      <c r="AW45" s="60">
        <v>22</v>
      </c>
      <c r="AX45" s="26">
        <v>60</v>
      </c>
      <c r="AY45" s="31" t="s">
        <v>170</v>
      </c>
      <c r="AZ45" s="111">
        <v>21.5</v>
      </c>
      <c r="BA45" s="26">
        <v>37</v>
      </c>
      <c r="BB45" s="110" t="s">
        <v>171</v>
      </c>
      <c r="BC45" s="60">
        <v>21.5</v>
      </c>
      <c r="BD45" s="26">
        <v>40</v>
      </c>
    </row>
    <row r="46" spans="1:56" ht="19.5" customHeight="1" x14ac:dyDescent="0.3">
      <c r="H46" s="208" t="s">
        <v>190</v>
      </c>
      <c r="I46" s="214"/>
      <c r="AP46" s="32" t="s">
        <v>38</v>
      </c>
      <c r="AQ46" s="60">
        <v>22.5</v>
      </c>
      <c r="AR46" s="26">
        <v>58</v>
      </c>
      <c r="AV46" s="32" t="s">
        <v>36</v>
      </c>
      <c r="AW46" s="60">
        <v>22.5</v>
      </c>
      <c r="AX46" s="26">
        <v>63</v>
      </c>
      <c r="AY46" s="31" t="s">
        <v>170</v>
      </c>
      <c r="AZ46" s="111">
        <v>22</v>
      </c>
      <c r="BA46" s="26">
        <v>37</v>
      </c>
      <c r="BB46" s="110" t="s">
        <v>171</v>
      </c>
      <c r="BC46" s="60">
        <v>22</v>
      </c>
      <c r="BD46" s="26">
        <v>41</v>
      </c>
    </row>
    <row r="47" spans="1:56" ht="19.5" customHeight="1" x14ac:dyDescent="0.3">
      <c r="H47" s="215"/>
      <c r="I47" s="216"/>
      <c r="AP47" s="32" t="s">
        <v>38</v>
      </c>
      <c r="AQ47" s="60">
        <v>23</v>
      </c>
      <c r="AR47" s="26">
        <v>60</v>
      </c>
      <c r="AV47" s="32" t="s">
        <v>36</v>
      </c>
      <c r="AW47" s="60">
        <v>23</v>
      </c>
      <c r="AX47" s="26">
        <v>65</v>
      </c>
      <c r="AY47" s="31" t="s">
        <v>170</v>
      </c>
      <c r="AZ47" s="111">
        <v>22.5</v>
      </c>
      <c r="BA47" s="26">
        <v>38</v>
      </c>
      <c r="BB47" s="110" t="s">
        <v>171</v>
      </c>
      <c r="BC47" s="60">
        <v>22.5</v>
      </c>
      <c r="BD47" s="26">
        <v>42</v>
      </c>
    </row>
    <row r="48" spans="1:56" ht="19.5" customHeight="1" x14ac:dyDescent="0.3">
      <c r="H48" s="217"/>
      <c r="I48" s="218"/>
      <c r="AP48" s="32" t="s">
        <v>38</v>
      </c>
      <c r="AQ48" s="60">
        <v>23.5</v>
      </c>
      <c r="AR48" s="26">
        <v>63</v>
      </c>
      <c r="AV48" s="32" t="s">
        <v>36</v>
      </c>
      <c r="AW48" s="60">
        <v>23.5</v>
      </c>
      <c r="AX48" s="26">
        <v>68</v>
      </c>
      <c r="AY48" s="31" t="s">
        <v>170</v>
      </c>
      <c r="AZ48" s="111">
        <v>23</v>
      </c>
      <c r="BA48" s="26">
        <v>38</v>
      </c>
      <c r="BB48" s="110" t="s">
        <v>171</v>
      </c>
      <c r="BC48" s="60">
        <v>23</v>
      </c>
      <c r="BD48" s="26">
        <v>42</v>
      </c>
    </row>
    <row r="49" spans="42:56" ht="19.5" customHeight="1" x14ac:dyDescent="0.3">
      <c r="AP49" s="32" t="s">
        <v>38</v>
      </c>
      <c r="AQ49" s="60">
        <v>24</v>
      </c>
      <c r="AR49" s="26">
        <v>65</v>
      </c>
      <c r="AV49" s="32" t="s">
        <v>36</v>
      </c>
      <c r="AW49" s="60">
        <v>24</v>
      </c>
      <c r="AX49" s="26">
        <v>70</v>
      </c>
      <c r="AY49" s="31" t="s">
        <v>170</v>
      </c>
      <c r="AZ49" s="111">
        <v>23.5</v>
      </c>
      <c r="BA49" s="26">
        <v>39</v>
      </c>
      <c r="BB49" s="110" t="s">
        <v>171</v>
      </c>
      <c r="BC49" s="60">
        <v>23.5</v>
      </c>
      <c r="BD49" s="26">
        <v>43</v>
      </c>
    </row>
    <row r="50" spans="42:56" ht="19.5" customHeight="1" x14ac:dyDescent="0.3">
      <c r="AP50" s="32" t="s">
        <v>38</v>
      </c>
      <c r="AQ50" s="60">
        <v>24.5</v>
      </c>
      <c r="AR50" s="26">
        <v>68</v>
      </c>
      <c r="AV50" s="32" t="s">
        <v>36</v>
      </c>
      <c r="AW50" s="60">
        <v>24.5</v>
      </c>
      <c r="AX50" s="26">
        <v>73</v>
      </c>
      <c r="AY50" s="31" t="s">
        <v>170</v>
      </c>
      <c r="AZ50" s="111">
        <v>24</v>
      </c>
      <c r="BA50" s="26">
        <v>40</v>
      </c>
      <c r="BB50" s="110" t="s">
        <v>171</v>
      </c>
      <c r="BC50" s="60">
        <v>24</v>
      </c>
      <c r="BD50" s="26">
        <v>44</v>
      </c>
    </row>
    <row r="51" spans="42:56" ht="19.5" customHeight="1" x14ac:dyDescent="0.3">
      <c r="AP51" s="32" t="s">
        <v>38</v>
      </c>
      <c r="AQ51" s="60">
        <v>25</v>
      </c>
      <c r="AR51" s="26">
        <v>70</v>
      </c>
      <c r="AV51" s="32" t="s">
        <v>36</v>
      </c>
      <c r="AW51" s="60">
        <v>25</v>
      </c>
      <c r="AX51" s="26">
        <v>75</v>
      </c>
      <c r="AY51" s="31" t="s">
        <v>170</v>
      </c>
      <c r="AZ51" s="111">
        <v>24.5</v>
      </c>
      <c r="BA51" s="26">
        <v>40</v>
      </c>
      <c r="BB51" s="110" t="s">
        <v>171</v>
      </c>
      <c r="BC51" s="60">
        <v>24.5</v>
      </c>
      <c r="BD51" s="26">
        <v>44</v>
      </c>
    </row>
    <row r="52" spans="42:56" ht="19.5" customHeight="1" x14ac:dyDescent="0.3">
      <c r="AP52" s="32" t="s">
        <v>38</v>
      </c>
      <c r="AQ52" s="60">
        <v>25.5</v>
      </c>
      <c r="AR52" s="26">
        <v>73</v>
      </c>
      <c r="AV52" s="32" t="s">
        <v>36</v>
      </c>
      <c r="AW52" s="60">
        <v>25.5</v>
      </c>
      <c r="AX52" s="26">
        <v>78</v>
      </c>
      <c r="AY52" s="31" t="s">
        <v>170</v>
      </c>
      <c r="AZ52" s="111">
        <v>25</v>
      </c>
      <c r="BA52" s="26">
        <v>41</v>
      </c>
      <c r="BB52" s="110" t="s">
        <v>171</v>
      </c>
      <c r="BC52" s="60">
        <v>25</v>
      </c>
      <c r="BD52" s="26">
        <v>45</v>
      </c>
    </row>
    <row r="53" spans="42:56" ht="19.5" customHeight="1" x14ac:dyDescent="0.3">
      <c r="AP53" s="32" t="s">
        <v>38</v>
      </c>
      <c r="AQ53" s="60">
        <v>26</v>
      </c>
      <c r="AR53" s="26">
        <v>75</v>
      </c>
      <c r="AV53" s="32" t="s">
        <v>36</v>
      </c>
      <c r="AW53" s="60">
        <v>26</v>
      </c>
      <c r="AX53" s="26">
        <v>80</v>
      </c>
      <c r="AY53" s="31" t="s">
        <v>170</v>
      </c>
      <c r="AZ53" s="111">
        <v>25.5</v>
      </c>
      <c r="BA53" s="26">
        <v>41</v>
      </c>
      <c r="BB53" s="110" t="s">
        <v>171</v>
      </c>
      <c r="BC53" s="60">
        <v>25.5</v>
      </c>
      <c r="BD53" s="26">
        <v>46</v>
      </c>
    </row>
    <row r="54" spans="42:56" ht="19.5" customHeight="1" x14ac:dyDescent="0.3">
      <c r="AP54" s="32" t="s">
        <v>38</v>
      </c>
      <c r="AQ54" s="60">
        <v>26.5</v>
      </c>
      <c r="AR54" s="26">
        <v>78</v>
      </c>
      <c r="AV54" s="32" t="s">
        <v>36</v>
      </c>
      <c r="AW54" s="60">
        <v>26.5</v>
      </c>
      <c r="AX54" s="26">
        <v>83</v>
      </c>
      <c r="AY54" s="31" t="s">
        <v>170</v>
      </c>
      <c r="AZ54" s="111">
        <v>26</v>
      </c>
      <c r="BA54" s="26">
        <v>42</v>
      </c>
      <c r="BB54" s="110" t="s">
        <v>171</v>
      </c>
      <c r="BC54" s="60">
        <v>26</v>
      </c>
      <c r="BD54" s="26">
        <v>47</v>
      </c>
    </row>
    <row r="55" spans="42:56" ht="19.5" customHeight="1" x14ac:dyDescent="0.3">
      <c r="AP55" s="32" t="s">
        <v>38</v>
      </c>
      <c r="AQ55" s="60">
        <v>27</v>
      </c>
      <c r="AR55" s="26">
        <v>80</v>
      </c>
      <c r="AV55" s="32" t="s">
        <v>36</v>
      </c>
      <c r="AW55" s="60">
        <v>27</v>
      </c>
      <c r="AX55" s="26">
        <v>85</v>
      </c>
      <c r="AY55" s="31" t="s">
        <v>170</v>
      </c>
      <c r="AZ55" s="111">
        <v>26.5</v>
      </c>
      <c r="BA55" s="26">
        <v>43</v>
      </c>
      <c r="BB55" s="110" t="s">
        <v>171</v>
      </c>
      <c r="BC55" s="60">
        <v>26.5</v>
      </c>
      <c r="BD55" s="26">
        <v>47</v>
      </c>
    </row>
    <row r="56" spans="42:56" ht="19.5" customHeight="1" x14ac:dyDescent="0.3">
      <c r="AP56" s="32" t="s">
        <v>38</v>
      </c>
      <c r="AQ56" s="60">
        <v>27.5</v>
      </c>
      <c r="AR56" s="26">
        <v>83</v>
      </c>
      <c r="AV56" s="32" t="s">
        <v>36</v>
      </c>
      <c r="AW56" s="60">
        <v>27.5</v>
      </c>
      <c r="AX56" s="26">
        <v>88</v>
      </c>
      <c r="AY56" s="31" t="s">
        <v>170</v>
      </c>
      <c r="AZ56" s="111">
        <v>27</v>
      </c>
      <c r="BA56" s="26">
        <v>43</v>
      </c>
      <c r="BB56" s="110" t="s">
        <v>171</v>
      </c>
      <c r="BC56" s="60">
        <v>27</v>
      </c>
      <c r="BD56" s="26">
        <v>48</v>
      </c>
    </row>
    <row r="57" spans="42:56" ht="19.5" customHeight="1" x14ac:dyDescent="0.3">
      <c r="AP57" s="32" t="s">
        <v>38</v>
      </c>
      <c r="AQ57" s="60">
        <v>28</v>
      </c>
      <c r="AR57" s="26">
        <v>85</v>
      </c>
      <c r="AV57" s="32" t="s">
        <v>36</v>
      </c>
      <c r="AW57" s="60">
        <v>28</v>
      </c>
      <c r="AX57" s="26">
        <v>90</v>
      </c>
      <c r="AY57" s="31" t="s">
        <v>170</v>
      </c>
      <c r="AZ57" s="111">
        <v>27.5</v>
      </c>
      <c r="BA57" s="26">
        <v>44</v>
      </c>
      <c r="BB57" s="110" t="s">
        <v>171</v>
      </c>
      <c r="BC57" s="60">
        <v>27.5</v>
      </c>
      <c r="BD57" s="26">
        <v>49</v>
      </c>
    </row>
    <row r="58" spans="42:56" ht="19.5" customHeight="1" x14ac:dyDescent="0.3">
      <c r="AP58" s="32" t="s">
        <v>38</v>
      </c>
      <c r="AQ58" s="60">
        <v>28.5</v>
      </c>
      <c r="AR58" s="26">
        <v>88</v>
      </c>
      <c r="AV58" s="32" t="s">
        <v>36</v>
      </c>
      <c r="AW58" s="60">
        <v>28.5</v>
      </c>
      <c r="AX58" s="26">
        <v>93</v>
      </c>
      <c r="AY58" s="31" t="s">
        <v>170</v>
      </c>
      <c r="AZ58" s="111">
        <v>28</v>
      </c>
      <c r="BA58" s="26">
        <v>45</v>
      </c>
      <c r="BB58" s="110" t="s">
        <v>171</v>
      </c>
      <c r="BC58" s="60">
        <v>28</v>
      </c>
      <c r="BD58" s="26">
        <v>49</v>
      </c>
    </row>
    <row r="59" spans="42:56" ht="19.5" customHeight="1" x14ac:dyDescent="0.3">
      <c r="AP59" s="32" t="s">
        <v>38</v>
      </c>
      <c r="AQ59" s="60">
        <v>29</v>
      </c>
      <c r="AR59" s="26">
        <v>90</v>
      </c>
      <c r="AV59" s="32" t="s">
        <v>36</v>
      </c>
      <c r="AW59" s="60">
        <v>29</v>
      </c>
      <c r="AX59" s="26">
        <v>95</v>
      </c>
      <c r="AY59" s="31" t="s">
        <v>170</v>
      </c>
      <c r="AZ59" s="111">
        <v>28.5</v>
      </c>
      <c r="BA59" s="26">
        <v>45</v>
      </c>
      <c r="BB59" s="110" t="s">
        <v>171</v>
      </c>
      <c r="BC59" s="60">
        <v>28.5</v>
      </c>
      <c r="BD59" s="26">
        <v>50</v>
      </c>
    </row>
    <row r="60" spans="42:56" ht="19.5" customHeight="1" x14ac:dyDescent="0.3">
      <c r="AP60" s="32" t="s">
        <v>38</v>
      </c>
      <c r="AQ60" s="60">
        <v>29.5</v>
      </c>
      <c r="AR60" s="26">
        <v>93</v>
      </c>
      <c r="AV60" s="32" t="s">
        <v>36</v>
      </c>
      <c r="AW60" s="60">
        <v>29.5</v>
      </c>
      <c r="AX60" s="26">
        <v>98</v>
      </c>
      <c r="AY60" s="31" t="s">
        <v>170</v>
      </c>
      <c r="AZ60" s="111">
        <v>29</v>
      </c>
      <c r="BA60" s="26">
        <v>46</v>
      </c>
      <c r="BB60" s="110" t="s">
        <v>171</v>
      </c>
      <c r="BC60" s="60">
        <v>29</v>
      </c>
      <c r="BD60" s="26">
        <v>51</v>
      </c>
    </row>
    <row r="61" spans="42:56" ht="19.5" customHeight="1" x14ac:dyDescent="0.3">
      <c r="AP61" s="32" t="s">
        <v>38</v>
      </c>
      <c r="AQ61" s="60">
        <v>30</v>
      </c>
      <c r="AR61" s="26">
        <v>95</v>
      </c>
      <c r="AV61" s="33" t="s">
        <v>36</v>
      </c>
      <c r="AW61" s="60">
        <v>30</v>
      </c>
      <c r="AX61" s="26">
        <v>100</v>
      </c>
      <c r="AY61" s="31" t="s">
        <v>170</v>
      </c>
      <c r="AZ61" s="111">
        <v>29.5</v>
      </c>
      <c r="BA61" s="26">
        <v>46</v>
      </c>
      <c r="BB61" s="110" t="s">
        <v>171</v>
      </c>
      <c r="BC61" s="60">
        <v>29.5</v>
      </c>
      <c r="BD61" s="26">
        <v>51</v>
      </c>
    </row>
    <row r="62" spans="42:56" ht="19.5" customHeight="1" x14ac:dyDescent="0.3">
      <c r="AP62" s="32" t="s">
        <v>38</v>
      </c>
      <c r="AQ62" s="60">
        <v>30.5</v>
      </c>
      <c r="AR62" s="26">
        <v>98</v>
      </c>
      <c r="AY62" s="31" t="s">
        <v>170</v>
      </c>
      <c r="AZ62" s="111">
        <v>30</v>
      </c>
      <c r="BA62" s="26">
        <v>47</v>
      </c>
      <c r="BB62" s="110" t="s">
        <v>171</v>
      </c>
      <c r="BC62" s="111">
        <v>30</v>
      </c>
      <c r="BD62" s="26">
        <v>52</v>
      </c>
    </row>
    <row r="63" spans="42:56" ht="19.5" customHeight="1" x14ac:dyDescent="0.3">
      <c r="AP63" s="33" t="s">
        <v>38</v>
      </c>
      <c r="AQ63" s="60">
        <v>31</v>
      </c>
      <c r="AR63" s="26">
        <v>100</v>
      </c>
      <c r="AY63" s="31" t="s">
        <v>170</v>
      </c>
      <c r="AZ63" s="111">
        <v>30.5</v>
      </c>
      <c r="BA63" s="26">
        <v>48</v>
      </c>
      <c r="BB63" s="110" t="s">
        <v>171</v>
      </c>
      <c r="BC63" s="111">
        <v>30.5</v>
      </c>
      <c r="BD63" s="26">
        <v>53</v>
      </c>
    </row>
    <row r="64" spans="42:56" ht="19.5" customHeight="1" x14ac:dyDescent="0.3">
      <c r="AY64" s="31" t="s">
        <v>170</v>
      </c>
      <c r="AZ64" s="111">
        <v>31</v>
      </c>
      <c r="BA64" s="26">
        <v>48</v>
      </c>
      <c r="BB64" s="110" t="s">
        <v>171</v>
      </c>
      <c r="BC64" s="111">
        <v>31</v>
      </c>
      <c r="BD64" s="26">
        <v>54</v>
      </c>
    </row>
    <row r="65" spans="51:56" ht="19.5" customHeight="1" x14ac:dyDescent="0.3">
      <c r="AY65" s="31" t="s">
        <v>170</v>
      </c>
      <c r="AZ65" s="111">
        <v>31.5</v>
      </c>
      <c r="BA65" s="26">
        <v>49</v>
      </c>
      <c r="BB65" s="110" t="s">
        <v>171</v>
      </c>
      <c r="BC65" s="111">
        <v>31.5</v>
      </c>
      <c r="BD65" s="26">
        <v>54</v>
      </c>
    </row>
    <row r="66" spans="51:56" ht="19.5" customHeight="1" x14ac:dyDescent="0.3">
      <c r="AY66" s="31" t="s">
        <v>170</v>
      </c>
      <c r="AZ66" s="111">
        <v>32</v>
      </c>
      <c r="BA66" s="26">
        <v>49</v>
      </c>
      <c r="BB66" s="110" t="s">
        <v>171</v>
      </c>
      <c r="BC66" s="111">
        <v>32</v>
      </c>
      <c r="BD66" s="26">
        <v>55</v>
      </c>
    </row>
    <row r="67" spans="51:56" ht="19.5" customHeight="1" x14ac:dyDescent="0.3">
      <c r="AY67" s="31" t="s">
        <v>170</v>
      </c>
      <c r="AZ67" s="111">
        <v>32.5</v>
      </c>
      <c r="BA67" s="26">
        <v>50</v>
      </c>
      <c r="BB67" s="110" t="s">
        <v>171</v>
      </c>
      <c r="BC67" s="111">
        <v>32.5</v>
      </c>
      <c r="BD67" s="26">
        <v>56</v>
      </c>
    </row>
    <row r="68" spans="51:56" ht="19.5" customHeight="1" x14ac:dyDescent="0.3">
      <c r="AY68" s="31" t="s">
        <v>170</v>
      </c>
      <c r="AZ68" s="111">
        <v>33</v>
      </c>
      <c r="BA68" s="26">
        <v>51</v>
      </c>
      <c r="BB68" s="110" t="s">
        <v>171</v>
      </c>
      <c r="BC68" s="111">
        <v>33</v>
      </c>
      <c r="BD68" s="26">
        <v>58</v>
      </c>
    </row>
    <row r="69" spans="51:56" ht="19.5" customHeight="1" x14ac:dyDescent="0.3">
      <c r="AY69" s="31" t="s">
        <v>170</v>
      </c>
      <c r="AZ69" s="111">
        <v>33.5</v>
      </c>
      <c r="BA69" s="26">
        <v>51</v>
      </c>
      <c r="BB69" s="110" t="s">
        <v>171</v>
      </c>
      <c r="BC69" s="111">
        <v>33.5</v>
      </c>
      <c r="BD69" s="26">
        <v>59</v>
      </c>
    </row>
    <row r="70" spans="51:56" ht="19.5" customHeight="1" x14ac:dyDescent="0.3">
      <c r="AY70" s="31" t="s">
        <v>170</v>
      </c>
      <c r="AZ70" s="111">
        <v>34</v>
      </c>
      <c r="BA70" s="26">
        <v>52</v>
      </c>
      <c r="BB70" s="110" t="s">
        <v>171</v>
      </c>
      <c r="BC70" s="111">
        <v>34</v>
      </c>
      <c r="BD70" s="26">
        <v>60</v>
      </c>
    </row>
    <row r="71" spans="51:56" ht="19.5" customHeight="1" x14ac:dyDescent="0.3">
      <c r="AY71" s="31" t="s">
        <v>170</v>
      </c>
      <c r="AZ71" s="111">
        <v>34.5</v>
      </c>
      <c r="BA71" s="26">
        <v>53</v>
      </c>
      <c r="BB71" s="110" t="s">
        <v>171</v>
      </c>
      <c r="BC71" s="111">
        <v>34.5</v>
      </c>
      <c r="BD71" s="26">
        <v>61</v>
      </c>
    </row>
    <row r="72" spans="51:56" ht="19.5" customHeight="1" x14ac:dyDescent="0.3">
      <c r="AY72" s="31" t="s">
        <v>170</v>
      </c>
      <c r="AZ72" s="111">
        <v>35</v>
      </c>
      <c r="BA72" s="26">
        <v>53</v>
      </c>
      <c r="BB72" s="110" t="s">
        <v>171</v>
      </c>
      <c r="BC72" s="111">
        <v>35</v>
      </c>
      <c r="BD72" s="26">
        <v>63</v>
      </c>
    </row>
    <row r="73" spans="51:56" ht="19.5" customHeight="1" x14ac:dyDescent="0.3">
      <c r="AY73" s="31" t="s">
        <v>170</v>
      </c>
      <c r="AZ73" s="111">
        <v>35.5</v>
      </c>
      <c r="BA73" s="26">
        <v>54</v>
      </c>
      <c r="BB73" s="110" t="s">
        <v>171</v>
      </c>
      <c r="BC73" s="111">
        <v>35.5</v>
      </c>
      <c r="BD73" s="26">
        <v>64</v>
      </c>
    </row>
    <row r="74" spans="51:56" ht="19.5" customHeight="1" x14ac:dyDescent="0.3">
      <c r="AY74" s="31" t="s">
        <v>170</v>
      </c>
      <c r="AZ74" s="111">
        <v>36</v>
      </c>
      <c r="BA74" s="26">
        <v>54</v>
      </c>
      <c r="BB74" s="110" t="s">
        <v>171</v>
      </c>
      <c r="BC74" s="111">
        <v>36</v>
      </c>
      <c r="BD74" s="26">
        <v>65</v>
      </c>
    </row>
    <row r="75" spans="51:56" ht="19.5" customHeight="1" x14ac:dyDescent="0.3">
      <c r="AY75" s="31" t="s">
        <v>170</v>
      </c>
      <c r="AZ75" s="111">
        <v>36.5</v>
      </c>
      <c r="BA75" s="26">
        <v>55</v>
      </c>
      <c r="BB75" s="110" t="s">
        <v>171</v>
      </c>
      <c r="BC75" s="111">
        <v>36.5</v>
      </c>
      <c r="BD75" s="26">
        <v>66</v>
      </c>
    </row>
    <row r="76" spans="51:56" ht="19.5" customHeight="1" x14ac:dyDescent="0.3">
      <c r="AY76" s="31" t="s">
        <v>170</v>
      </c>
      <c r="AZ76" s="111">
        <v>37</v>
      </c>
      <c r="BA76" s="26">
        <v>56</v>
      </c>
      <c r="BB76" s="110" t="s">
        <v>171</v>
      </c>
      <c r="BC76" s="111">
        <v>37</v>
      </c>
      <c r="BD76" s="26">
        <v>68</v>
      </c>
    </row>
    <row r="77" spans="51:56" ht="19.5" customHeight="1" x14ac:dyDescent="0.3">
      <c r="AY77" s="31" t="s">
        <v>170</v>
      </c>
      <c r="AZ77" s="111">
        <v>37.5</v>
      </c>
      <c r="BA77" s="26">
        <v>57</v>
      </c>
      <c r="BB77" s="110" t="s">
        <v>171</v>
      </c>
      <c r="BC77" s="111">
        <v>37.5</v>
      </c>
      <c r="BD77" s="26">
        <v>69</v>
      </c>
    </row>
    <row r="78" spans="51:56" ht="19.5" customHeight="1" x14ac:dyDescent="0.3">
      <c r="AY78" s="31" t="s">
        <v>170</v>
      </c>
      <c r="AZ78" s="111">
        <v>38</v>
      </c>
      <c r="BA78" s="26">
        <v>58</v>
      </c>
      <c r="BB78" s="110" t="s">
        <v>171</v>
      </c>
      <c r="BC78" s="111">
        <v>38</v>
      </c>
      <c r="BD78" s="26">
        <v>70</v>
      </c>
    </row>
    <row r="79" spans="51:56" ht="19.5" customHeight="1" x14ac:dyDescent="0.3">
      <c r="AY79" s="31" t="s">
        <v>170</v>
      </c>
      <c r="AZ79" s="111">
        <v>38.5</v>
      </c>
      <c r="BA79" s="26">
        <v>60</v>
      </c>
      <c r="BB79" s="110" t="s">
        <v>171</v>
      </c>
      <c r="BC79" s="111">
        <v>38.5</v>
      </c>
      <c r="BD79" s="26">
        <v>71</v>
      </c>
    </row>
    <row r="80" spans="51:56" ht="19.5" customHeight="1" x14ac:dyDescent="0.3">
      <c r="AY80" s="31" t="s">
        <v>170</v>
      </c>
      <c r="AZ80" s="111">
        <v>39</v>
      </c>
      <c r="BA80" s="26">
        <v>61</v>
      </c>
      <c r="BB80" s="110" t="s">
        <v>171</v>
      </c>
      <c r="BC80" s="111">
        <v>39</v>
      </c>
      <c r="BD80" s="26">
        <v>73</v>
      </c>
    </row>
    <row r="81" spans="51:56" ht="19.5" customHeight="1" x14ac:dyDescent="0.3">
      <c r="AY81" s="31" t="s">
        <v>170</v>
      </c>
      <c r="AZ81" s="111">
        <v>39.5</v>
      </c>
      <c r="BA81" s="26">
        <v>62</v>
      </c>
      <c r="BB81" s="110" t="s">
        <v>171</v>
      </c>
      <c r="BC81" s="111">
        <v>39.5</v>
      </c>
      <c r="BD81" s="26">
        <v>74</v>
      </c>
    </row>
    <row r="82" spans="51:56" ht="19.5" customHeight="1" x14ac:dyDescent="0.3">
      <c r="AY82" s="31" t="s">
        <v>170</v>
      </c>
      <c r="AZ82" s="111">
        <v>40</v>
      </c>
      <c r="BA82" s="26">
        <v>63</v>
      </c>
      <c r="BB82" s="110" t="s">
        <v>171</v>
      </c>
      <c r="BC82" s="111">
        <v>40</v>
      </c>
      <c r="BD82" s="26">
        <v>75</v>
      </c>
    </row>
    <row r="83" spans="51:56" ht="19.5" customHeight="1" x14ac:dyDescent="0.3">
      <c r="AY83" s="31" t="s">
        <v>170</v>
      </c>
      <c r="AZ83" s="111">
        <v>40.5</v>
      </c>
      <c r="BA83" s="26">
        <v>64</v>
      </c>
      <c r="BB83" s="110" t="s">
        <v>171</v>
      </c>
      <c r="BC83" s="111">
        <v>40.5</v>
      </c>
      <c r="BD83" s="26">
        <v>76</v>
      </c>
    </row>
    <row r="84" spans="51:56" ht="19.5" customHeight="1" x14ac:dyDescent="0.3">
      <c r="AY84" s="31" t="s">
        <v>170</v>
      </c>
      <c r="AZ84" s="111">
        <v>41</v>
      </c>
      <c r="BA84" s="26">
        <v>65</v>
      </c>
      <c r="BB84" s="110" t="s">
        <v>171</v>
      </c>
      <c r="BC84" s="111">
        <v>41</v>
      </c>
      <c r="BD84" s="26">
        <v>78</v>
      </c>
    </row>
    <row r="85" spans="51:56" ht="19.5" customHeight="1" x14ac:dyDescent="0.3">
      <c r="AY85" s="31" t="s">
        <v>170</v>
      </c>
      <c r="AZ85" s="111">
        <v>41.5</v>
      </c>
      <c r="BA85" s="26">
        <v>67</v>
      </c>
      <c r="BB85" s="110" t="s">
        <v>171</v>
      </c>
      <c r="BC85" s="111">
        <v>41.5</v>
      </c>
      <c r="BD85" s="26">
        <v>79</v>
      </c>
    </row>
    <row r="86" spans="51:56" ht="19.5" customHeight="1" x14ac:dyDescent="0.3">
      <c r="AY86" s="31" t="s">
        <v>170</v>
      </c>
      <c r="AZ86" s="111">
        <v>42</v>
      </c>
      <c r="BA86" s="26">
        <v>68</v>
      </c>
      <c r="BB86" s="110" t="s">
        <v>171</v>
      </c>
      <c r="BC86" s="111">
        <v>42</v>
      </c>
      <c r="BD86" s="26">
        <v>80</v>
      </c>
    </row>
    <row r="87" spans="51:56" ht="19.5" customHeight="1" x14ac:dyDescent="0.3">
      <c r="AY87" s="31" t="s">
        <v>170</v>
      </c>
      <c r="AZ87" s="111">
        <v>42.5</v>
      </c>
      <c r="BA87" s="26">
        <v>69</v>
      </c>
      <c r="BB87" s="110" t="s">
        <v>171</v>
      </c>
      <c r="BC87" s="111">
        <v>42.5</v>
      </c>
      <c r="BD87" s="26">
        <v>81</v>
      </c>
    </row>
    <row r="88" spans="51:56" ht="19.5" customHeight="1" x14ac:dyDescent="0.3">
      <c r="AY88" s="31" t="s">
        <v>170</v>
      </c>
      <c r="AZ88" s="111">
        <v>43</v>
      </c>
      <c r="BA88" s="26">
        <v>70</v>
      </c>
      <c r="BB88" s="110" t="s">
        <v>171</v>
      </c>
      <c r="BC88" s="111">
        <v>43</v>
      </c>
      <c r="BD88" s="26">
        <v>83</v>
      </c>
    </row>
    <row r="89" spans="51:56" ht="19.5" customHeight="1" x14ac:dyDescent="0.3">
      <c r="AY89" s="31" t="s">
        <v>170</v>
      </c>
      <c r="AZ89" s="111">
        <v>43.5</v>
      </c>
      <c r="BA89" s="26">
        <v>71</v>
      </c>
      <c r="BB89" s="110" t="s">
        <v>171</v>
      </c>
      <c r="BC89" s="111">
        <v>43.5</v>
      </c>
      <c r="BD89" s="26">
        <v>84</v>
      </c>
    </row>
    <row r="90" spans="51:56" ht="19.5" customHeight="1" x14ac:dyDescent="0.3">
      <c r="AY90" s="31" t="s">
        <v>170</v>
      </c>
      <c r="AZ90" s="111">
        <v>44</v>
      </c>
      <c r="BA90" s="26">
        <v>72</v>
      </c>
      <c r="BB90" s="110" t="s">
        <v>171</v>
      </c>
      <c r="BC90" s="111">
        <v>44</v>
      </c>
      <c r="BD90" s="26">
        <v>85</v>
      </c>
    </row>
    <row r="91" spans="51:56" ht="19.5" customHeight="1" x14ac:dyDescent="0.3">
      <c r="AY91" s="31" t="s">
        <v>170</v>
      </c>
      <c r="AZ91" s="111">
        <v>44.5</v>
      </c>
      <c r="BA91" s="26">
        <v>73</v>
      </c>
      <c r="BB91" s="110" t="s">
        <v>171</v>
      </c>
      <c r="BC91" s="111">
        <v>44.5</v>
      </c>
      <c r="BD91" s="26">
        <v>86</v>
      </c>
    </row>
    <row r="92" spans="51:56" ht="19.5" customHeight="1" x14ac:dyDescent="0.3">
      <c r="AY92" s="31" t="s">
        <v>170</v>
      </c>
      <c r="AZ92" s="111">
        <v>45</v>
      </c>
      <c r="BA92" s="26">
        <v>75</v>
      </c>
      <c r="BB92" s="110" t="s">
        <v>171</v>
      </c>
      <c r="BC92" s="111">
        <v>45</v>
      </c>
      <c r="BD92" s="26">
        <v>88</v>
      </c>
    </row>
    <row r="93" spans="51:56" ht="19.5" customHeight="1" x14ac:dyDescent="0.3">
      <c r="AY93" s="31" t="s">
        <v>170</v>
      </c>
      <c r="AZ93" s="111">
        <v>45.5</v>
      </c>
      <c r="BA93" s="26">
        <v>76</v>
      </c>
      <c r="BB93" s="110" t="s">
        <v>171</v>
      </c>
      <c r="BC93" s="111">
        <v>45.5</v>
      </c>
      <c r="BD93" s="26">
        <v>89</v>
      </c>
    </row>
    <row r="94" spans="51:56" ht="19.5" customHeight="1" x14ac:dyDescent="0.3">
      <c r="AY94" s="31" t="s">
        <v>170</v>
      </c>
      <c r="AZ94" s="111">
        <v>46</v>
      </c>
      <c r="BA94" s="26">
        <v>77</v>
      </c>
      <c r="BB94" s="110" t="s">
        <v>171</v>
      </c>
      <c r="BC94" s="111">
        <v>46</v>
      </c>
      <c r="BD94" s="26">
        <v>90</v>
      </c>
    </row>
    <row r="95" spans="51:56" ht="19.5" customHeight="1" x14ac:dyDescent="0.3">
      <c r="AY95" s="31" t="s">
        <v>170</v>
      </c>
      <c r="AZ95" s="111">
        <v>46.5</v>
      </c>
      <c r="BA95" s="26">
        <v>78</v>
      </c>
      <c r="BB95" s="110" t="s">
        <v>171</v>
      </c>
      <c r="BC95" s="111">
        <v>46.5</v>
      </c>
      <c r="BD95" s="26">
        <v>91</v>
      </c>
    </row>
    <row r="96" spans="51:56" ht="19.5" customHeight="1" x14ac:dyDescent="0.3">
      <c r="AY96" s="31" t="s">
        <v>170</v>
      </c>
      <c r="AZ96" s="111">
        <v>47</v>
      </c>
      <c r="BA96" s="26">
        <v>79</v>
      </c>
      <c r="BB96" s="110" t="s">
        <v>171</v>
      </c>
      <c r="BC96" s="111">
        <v>47</v>
      </c>
      <c r="BD96" s="26">
        <v>93</v>
      </c>
    </row>
    <row r="97" spans="51:56" ht="19.5" customHeight="1" x14ac:dyDescent="0.3">
      <c r="AY97" s="31" t="s">
        <v>170</v>
      </c>
      <c r="AZ97" s="111">
        <v>47.5</v>
      </c>
      <c r="BA97" s="26">
        <v>80</v>
      </c>
      <c r="BB97" s="110" t="s">
        <v>171</v>
      </c>
      <c r="BC97" s="111">
        <v>47.5</v>
      </c>
      <c r="BD97" s="26">
        <v>94</v>
      </c>
    </row>
    <row r="98" spans="51:56" ht="19.5" customHeight="1" x14ac:dyDescent="0.3">
      <c r="AY98" s="31" t="s">
        <v>170</v>
      </c>
      <c r="AZ98" s="111">
        <v>48</v>
      </c>
      <c r="BA98" s="26">
        <v>82</v>
      </c>
      <c r="BB98" s="110" t="s">
        <v>171</v>
      </c>
      <c r="BC98" s="111">
        <v>48</v>
      </c>
      <c r="BD98" s="26">
        <v>95</v>
      </c>
    </row>
    <row r="99" spans="51:56" ht="19.5" customHeight="1" x14ac:dyDescent="0.3">
      <c r="AY99" s="31" t="s">
        <v>170</v>
      </c>
      <c r="AZ99" s="111">
        <v>48.5</v>
      </c>
      <c r="BA99" s="26">
        <v>83</v>
      </c>
      <c r="BB99" s="110" t="s">
        <v>171</v>
      </c>
      <c r="BC99" s="111">
        <v>48.5</v>
      </c>
      <c r="BD99" s="26">
        <v>96</v>
      </c>
    </row>
    <row r="100" spans="51:56" ht="19.5" customHeight="1" x14ac:dyDescent="0.3">
      <c r="AY100" s="31" t="s">
        <v>170</v>
      </c>
      <c r="AZ100" s="111">
        <v>49</v>
      </c>
      <c r="BA100" s="26">
        <v>84</v>
      </c>
      <c r="BB100" s="110" t="s">
        <v>171</v>
      </c>
      <c r="BC100" s="111">
        <v>49</v>
      </c>
      <c r="BD100" s="26">
        <v>98</v>
      </c>
    </row>
    <row r="101" spans="51:56" ht="19.5" customHeight="1" x14ac:dyDescent="0.3">
      <c r="AY101" s="31" t="s">
        <v>170</v>
      </c>
      <c r="AZ101" s="111">
        <v>49.5</v>
      </c>
      <c r="BA101" s="26">
        <v>85</v>
      </c>
      <c r="BB101" s="110" t="s">
        <v>171</v>
      </c>
      <c r="BC101" s="111">
        <v>49.5</v>
      </c>
      <c r="BD101" s="26">
        <v>99</v>
      </c>
    </row>
    <row r="102" spans="51:56" ht="19.5" customHeight="1" x14ac:dyDescent="0.3">
      <c r="AY102" s="31" t="s">
        <v>170</v>
      </c>
      <c r="AZ102" s="111">
        <v>50</v>
      </c>
      <c r="BA102" s="26">
        <v>86</v>
      </c>
      <c r="BB102" s="110" t="s">
        <v>171</v>
      </c>
      <c r="BC102" s="111">
        <v>50</v>
      </c>
      <c r="BD102" s="26">
        <v>100</v>
      </c>
    </row>
    <row r="103" spans="51:56" ht="19.5" customHeight="1" x14ac:dyDescent="0.3">
      <c r="AY103" s="31" t="s">
        <v>170</v>
      </c>
      <c r="AZ103" s="111">
        <v>50.5</v>
      </c>
      <c r="BA103" s="26">
        <v>87.000000000000099</v>
      </c>
    </row>
    <row r="104" spans="51:56" ht="19.5" customHeight="1" x14ac:dyDescent="0.3">
      <c r="AY104" s="31" t="s">
        <v>170</v>
      </c>
      <c r="AZ104" s="111">
        <v>51</v>
      </c>
      <c r="BA104" s="26">
        <v>88.000000000000099</v>
      </c>
    </row>
    <row r="105" spans="51:56" ht="19.5" customHeight="1" x14ac:dyDescent="0.3">
      <c r="AY105" s="31" t="s">
        <v>170</v>
      </c>
      <c r="AZ105" s="111">
        <v>51.5</v>
      </c>
      <c r="BA105" s="26">
        <v>90</v>
      </c>
    </row>
    <row r="106" spans="51:56" ht="19.5" customHeight="1" x14ac:dyDescent="0.3">
      <c r="AY106" s="31" t="s">
        <v>170</v>
      </c>
      <c r="AZ106" s="111">
        <v>52</v>
      </c>
      <c r="BA106" s="26">
        <v>91</v>
      </c>
    </row>
    <row r="107" spans="51:56" ht="19.5" customHeight="1" x14ac:dyDescent="0.3">
      <c r="AY107" s="31" t="s">
        <v>170</v>
      </c>
      <c r="AZ107" s="111">
        <v>52.5</v>
      </c>
      <c r="BA107" s="26">
        <v>92</v>
      </c>
    </row>
    <row r="108" spans="51:56" ht="19.5" customHeight="1" x14ac:dyDescent="0.3">
      <c r="AY108" s="31" t="s">
        <v>170</v>
      </c>
      <c r="AZ108" s="111">
        <v>53</v>
      </c>
      <c r="BA108" s="26">
        <v>93</v>
      </c>
    </row>
    <row r="109" spans="51:56" ht="19.5" customHeight="1" x14ac:dyDescent="0.3">
      <c r="AY109" s="31" t="s">
        <v>170</v>
      </c>
      <c r="AZ109" s="111">
        <v>53.5</v>
      </c>
      <c r="BA109" s="26">
        <v>94</v>
      </c>
    </row>
    <row r="110" spans="51:56" ht="19.5" customHeight="1" x14ac:dyDescent="0.3">
      <c r="AY110" s="31" t="s">
        <v>170</v>
      </c>
      <c r="AZ110" s="111">
        <v>54</v>
      </c>
      <c r="BA110" s="26">
        <v>95</v>
      </c>
    </row>
    <row r="111" spans="51:56" ht="19.5" customHeight="1" x14ac:dyDescent="0.3">
      <c r="AY111" s="31" t="s">
        <v>170</v>
      </c>
      <c r="AZ111" s="111">
        <v>54.5</v>
      </c>
      <c r="BA111" s="26">
        <v>97</v>
      </c>
    </row>
    <row r="112" spans="51:56" ht="19.5" customHeight="1" x14ac:dyDescent="0.3">
      <c r="AY112" s="31" t="s">
        <v>170</v>
      </c>
      <c r="AZ112" s="111">
        <v>55</v>
      </c>
      <c r="BA112" s="26">
        <v>98</v>
      </c>
    </row>
    <row r="113" spans="51:53" ht="19.5" customHeight="1" x14ac:dyDescent="0.3">
      <c r="AY113" s="31" t="s">
        <v>170</v>
      </c>
      <c r="AZ113" s="111">
        <v>55.5</v>
      </c>
      <c r="BA113" s="26">
        <v>99</v>
      </c>
    </row>
    <row r="114" spans="51:53" ht="19.5" customHeight="1" x14ac:dyDescent="0.3">
      <c r="AY114" s="31" t="s">
        <v>170</v>
      </c>
      <c r="AZ114" s="111">
        <v>56</v>
      </c>
      <c r="BA114" s="26">
        <v>100</v>
      </c>
    </row>
  </sheetData>
  <sheetProtection algorithmName="SHA-512" hashValue="uNfKtBNWOfv1A0f1vPEjLZFqvQAY1xzEtY/qPcxTfYZrRs+U/ZpGVIDn+nCFQUUQQ6c72Ca5/uwHqt4tBkm0lg==" saltValue="6jp1/ClpIAHzSwoF/W8PcA==" spinCount="100000" sheet="1" selectLockedCells="1" selectUnlockedCells="1"/>
  <autoFilter ref="A1:F292" xr:uid="{00000000-0009-0000-0000-000006000000}"/>
  <sortState xmlns:xlrd2="http://schemas.microsoft.com/office/spreadsheetml/2017/richdata2" ref="AE2:AE15">
    <sortCondition ref="AE2:AE15"/>
  </sortState>
  <mergeCells count="27">
    <mergeCell ref="H29:I35"/>
    <mergeCell ref="H36:I42"/>
    <mergeCell ref="H43:I45"/>
    <mergeCell ref="H46:I48"/>
    <mergeCell ref="Z18:AA23"/>
    <mergeCell ref="Y24:Y26"/>
    <mergeCell ref="Z24:AA26"/>
    <mergeCell ref="H24:I26"/>
    <mergeCell ref="N24:O26"/>
    <mergeCell ref="T24:U26"/>
    <mergeCell ref="G18:G23"/>
    <mergeCell ref="G24:G26"/>
    <mergeCell ref="H18:I23"/>
    <mergeCell ref="Y18:Y23"/>
    <mergeCell ref="Y15:Y17"/>
    <mergeCell ref="T2:U8"/>
    <mergeCell ref="Z15:AA17"/>
    <mergeCell ref="H2:I8"/>
    <mergeCell ref="G9:G14"/>
    <mergeCell ref="H9:I14"/>
    <mergeCell ref="G15:G17"/>
    <mergeCell ref="H15:I17"/>
    <mergeCell ref="G2:G8"/>
    <mergeCell ref="Z2:AA8"/>
    <mergeCell ref="Y9:Y14"/>
    <mergeCell ref="Z9:AA14"/>
    <mergeCell ref="N2:O8"/>
  </mergeCells>
  <phoneticPr fontId="6"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Toelichting</vt:lpstr>
      <vt:lpstr>Basisgegevens</vt:lpstr>
      <vt:lpstr>Correctie</vt:lpstr>
      <vt:lpstr>Berekening</vt:lpstr>
      <vt:lpstr>Validatie</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rene.hellinga@duo.nl</dc:creator>
  <cp:lastModifiedBy>Hellinga, Rene</cp:lastModifiedBy>
  <cp:lastPrinted>2022-02-11T07:33:58Z</cp:lastPrinted>
  <dcterms:created xsi:type="dcterms:W3CDTF">2009-11-21T09:08:32Z</dcterms:created>
  <dcterms:modified xsi:type="dcterms:W3CDTF">2024-11-21T12:44:02Z</dcterms:modified>
</cp:coreProperties>
</file>